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kola\Zajednicki dokumenti\Izvjesca, planovi i znacajniji dokumenti\Financijski planovi, obracuni poslovanja, rebalansi\"/>
    </mc:Choice>
  </mc:AlternateContent>
  <bookViews>
    <workbookView xWindow="240" yWindow="60" windowWidth="20250" windowHeight="68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80" i="1" l="1"/>
  <c r="G181" i="1"/>
  <c r="F55" i="1" l="1"/>
  <c r="F146" i="1" l="1"/>
  <c r="F202" i="1" l="1"/>
  <c r="F203" i="1" l="1"/>
  <c r="F50" i="1" l="1"/>
  <c r="F76" i="1"/>
  <c r="F41" i="1"/>
  <c r="F105" i="1" l="1"/>
  <c r="E269" i="1" l="1"/>
  <c r="E30" i="1" l="1"/>
  <c r="E275" i="1" l="1"/>
  <c r="F113" i="1" l="1"/>
  <c r="F114" i="1"/>
  <c r="F115" i="1"/>
  <c r="E35" i="1" l="1"/>
  <c r="E31" i="1"/>
  <c r="F40" i="1"/>
  <c r="E18" i="1"/>
  <c r="F22" i="1"/>
  <c r="F23" i="1"/>
  <c r="F24" i="1"/>
  <c r="F25" i="1"/>
  <c r="F180" i="1" l="1"/>
  <c r="F181" i="1"/>
  <c r="E60" i="1" l="1"/>
  <c r="D60" i="1"/>
  <c r="F176" i="1" l="1"/>
  <c r="F177" i="1"/>
  <c r="F179" i="1"/>
  <c r="F182" i="1"/>
  <c r="F185" i="1"/>
  <c r="F186" i="1"/>
  <c r="F187" i="1"/>
  <c r="F188" i="1"/>
  <c r="G188" i="1" s="1"/>
  <c r="F190" i="1"/>
  <c r="F194" i="1"/>
  <c r="F196" i="1"/>
  <c r="F197" i="1"/>
  <c r="F199" i="1"/>
  <c r="F204" i="1"/>
  <c r="F205" i="1"/>
  <c r="F206" i="1"/>
  <c r="G206" i="1" s="1"/>
  <c r="F207" i="1"/>
  <c r="F209" i="1"/>
  <c r="F210" i="1"/>
  <c r="F212" i="1"/>
  <c r="G212" i="1" s="1"/>
  <c r="F216" i="1"/>
  <c r="G216" i="1" s="1"/>
  <c r="F217" i="1"/>
  <c r="F219" i="1"/>
  <c r="F222" i="1"/>
  <c r="E198" i="1"/>
  <c r="D198" i="1"/>
  <c r="F198" i="1" l="1"/>
  <c r="F251" i="1"/>
  <c r="F252" i="1"/>
  <c r="F253" i="1"/>
  <c r="F254" i="1"/>
  <c r="F255" i="1"/>
  <c r="G255" i="1" s="1"/>
  <c r="F261" i="1"/>
  <c r="F262" i="1"/>
  <c r="F263" i="1"/>
  <c r="F265" i="1"/>
  <c r="F266" i="1"/>
  <c r="F267" i="1"/>
  <c r="G267" i="1" s="1"/>
  <c r="F268" i="1"/>
  <c r="G268" i="1" s="1"/>
  <c r="F270" i="1"/>
  <c r="F274" i="1"/>
  <c r="F276" i="1"/>
  <c r="F277" i="1"/>
  <c r="F279" i="1"/>
  <c r="F280" i="1"/>
  <c r="F283" i="1"/>
  <c r="F287" i="1"/>
  <c r="F290" i="1"/>
  <c r="F292" i="1"/>
  <c r="G292" i="1" s="1"/>
  <c r="F133" i="1" l="1"/>
  <c r="F134" i="1"/>
  <c r="F135" i="1"/>
  <c r="F136" i="1"/>
  <c r="G136" i="1" s="1"/>
  <c r="F138" i="1"/>
  <c r="F142" i="1"/>
  <c r="F144" i="1"/>
  <c r="F145" i="1"/>
  <c r="F147" i="1"/>
  <c r="G147" i="1" s="1"/>
  <c r="F148" i="1"/>
  <c r="F150" i="1"/>
  <c r="F151" i="1"/>
  <c r="F152" i="1"/>
  <c r="F153" i="1"/>
  <c r="F155" i="1"/>
  <c r="F156" i="1"/>
  <c r="F157" i="1"/>
  <c r="F158" i="1"/>
  <c r="G158" i="1" s="1"/>
  <c r="F162" i="1"/>
  <c r="F163" i="1"/>
  <c r="F164" i="1"/>
  <c r="F165" i="1"/>
  <c r="F92" i="1" l="1"/>
  <c r="F95" i="1"/>
  <c r="F96" i="1"/>
  <c r="G96" i="1" s="1"/>
  <c r="F102" i="1"/>
  <c r="F103" i="1"/>
  <c r="F108" i="1"/>
  <c r="F109" i="1"/>
  <c r="G109" i="1" s="1"/>
  <c r="F110" i="1"/>
  <c r="F111" i="1"/>
  <c r="G111" i="1" s="1"/>
  <c r="G113" i="1"/>
  <c r="F117" i="1"/>
  <c r="G117" i="1" s="1"/>
  <c r="F120" i="1"/>
  <c r="F122" i="1"/>
  <c r="G122" i="1" s="1"/>
  <c r="G92" i="1"/>
  <c r="F19" i="1" l="1"/>
  <c r="F20" i="1"/>
  <c r="F30" i="1"/>
  <c r="F31" i="1"/>
  <c r="F32" i="1"/>
  <c r="F33" i="1"/>
  <c r="F34" i="1"/>
  <c r="F35" i="1"/>
  <c r="F36" i="1"/>
  <c r="F42" i="1"/>
  <c r="F44" i="1"/>
  <c r="F45" i="1"/>
  <c r="G45" i="1" s="1"/>
  <c r="F46" i="1"/>
  <c r="F47" i="1"/>
  <c r="F48" i="1"/>
  <c r="F49" i="1"/>
  <c r="G49" i="1" s="1"/>
  <c r="G50" i="1"/>
  <c r="F52" i="1"/>
  <c r="G52" i="1" s="1"/>
  <c r="F53" i="1"/>
  <c r="F54" i="1"/>
  <c r="G54" i="1" s="1"/>
  <c r="F56" i="1"/>
  <c r="F57" i="1"/>
  <c r="F58" i="1"/>
  <c r="F59" i="1"/>
  <c r="F61" i="1"/>
  <c r="F60" i="1" s="1"/>
  <c r="F63" i="1"/>
  <c r="F64" i="1"/>
  <c r="G64" i="1" s="1"/>
  <c r="F65" i="1"/>
  <c r="F67" i="1"/>
  <c r="F68" i="1"/>
  <c r="F72" i="1"/>
  <c r="F75" i="1"/>
  <c r="G75" i="1" s="1"/>
  <c r="F77" i="1"/>
  <c r="F78" i="1"/>
  <c r="F81" i="1"/>
  <c r="F18" i="1" l="1"/>
  <c r="D18" i="1"/>
  <c r="D74" i="1" l="1"/>
  <c r="E195" i="1" l="1"/>
  <c r="E74" i="1" l="1"/>
  <c r="E73" i="1" l="1"/>
  <c r="F74" i="1"/>
  <c r="G74" i="1" s="1"/>
  <c r="E175" i="1"/>
  <c r="D175" i="1"/>
  <c r="D203" i="1"/>
  <c r="D215" i="1"/>
  <c r="D218" i="1"/>
  <c r="F218" i="1" s="1"/>
  <c r="F175" i="1" l="1"/>
  <c r="D278" i="1"/>
  <c r="E278" i="1"/>
  <c r="F278" i="1" l="1"/>
  <c r="D238" i="1"/>
  <c r="E238" i="1"/>
  <c r="F238" i="1"/>
  <c r="G134" i="1"/>
  <c r="G135" i="1"/>
  <c r="G133" i="1"/>
  <c r="E71" i="1" l="1"/>
  <c r="E289" i="1" l="1"/>
  <c r="G263" i="1" l="1"/>
  <c r="G265" i="1"/>
  <c r="G270" i="1"/>
  <c r="G274" i="1"/>
  <c r="G279" i="1"/>
  <c r="D273" i="1"/>
  <c r="E273" i="1"/>
  <c r="D282" i="1"/>
  <c r="E282" i="1"/>
  <c r="E281" i="1" s="1"/>
  <c r="D281" i="1"/>
  <c r="G252" i="1"/>
  <c r="G253" i="1"/>
  <c r="G261" i="1"/>
  <c r="G262" i="1"/>
  <c r="G251" i="1"/>
  <c r="G179" i="1"/>
  <c r="G194" i="1"/>
  <c r="G196" i="1"/>
  <c r="G202" i="1"/>
  <c r="D214" i="1"/>
  <c r="E215" i="1"/>
  <c r="F215" i="1" s="1"/>
  <c r="G215" i="1" s="1"/>
  <c r="D211" i="1"/>
  <c r="E211" i="1"/>
  <c r="E184" i="1"/>
  <c r="E183" i="1" s="1"/>
  <c r="G152" i="1"/>
  <c r="G153" i="1"/>
  <c r="G142" i="1"/>
  <c r="G144" i="1"/>
  <c r="G146" i="1"/>
  <c r="G110" i="1"/>
  <c r="G114" i="1"/>
  <c r="E149" i="1"/>
  <c r="F211" i="1" l="1"/>
  <c r="G211" i="1" s="1"/>
  <c r="F281" i="1"/>
  <c r="F282" i="1"/>
  <c r="F273" i="1"/>
  <c r="E214" i="1"/>
  <c r="F214" i="1" s="1"/>
  <c r="G214" i="1" s="1"/>
  <c r="D119" i="1"/>
  <c r="E119" i="1"/>
  <c r="E118" i="1" s="1"/>
  <c r="D112" i="1"/>
  <c r="E112" i="1"/>
  <c r="G55" i="1"/>
  <c r="G56" i="1"/>
  <c r="G57" i="1"/>
  <c r="G58" i="1"/>
  <c r="G59" i="1"/>
  <c r="G63" i="1"/>
  <c r="G65" i="1"/>
  <c r="G68" i="1"/>
  <c r="E70" i="1"/>
  <c r="D71" i="1"/>
  <c r="E38" i="1"/>
  <c r="G19" i="1"/>
  <c r="G20" i="1"/>
  <c r="G21" i="1"/>
  <c r="E286" i="1"/>
  <c r="E285" i="1" s="1"/>
  <c r="E291" i="1"/>
  <c r="D291" i="1"/>
  <c r="D289" i="1"/>
  <c r="F289" i="1" s="1"/>
  <c r="D286" i="1"/>
  <c r="D275" i="1"/>
  <c r="D269" i="1"/>
  <c r="E264" i="1"/>
  <c r="D264" i="1"/>
  <c r="E260" i="1"/>
  <c r="D260" i="1"/>
  <c r="F260" i="1" l="1"/>
  <c r="G260" i="1" s="1"/>
  <c r="F264" i="1"/>
  <c r="G264" i="1" s="1"/>
  <c r="F269" i="1"/>
  <c r="G269" i="1" s="1"/>
  <c r="D70" i="1"/>
  <c r="F70" i="1" s="1"/>
  <c r="F71" i="1"/>
  <c r="F275" i="1"/>
  <c r="D285" i="1"/>
  <c r="F285" i="1" s="1"/>
  <c r="F286" i="1"/>
  <c r="F291" i="1"/>
  <c r="G291" i="1" s="1"/>
  <c r="F112" i="1"/>
  <c r="G112" i="1" s="1"/>
  <c r="D118" i="1"/>
  <c r="F118" i="1" s="1"/>
  <c r="F119" i="1"/>
  <c r="D272" i="1"/>
  <c r="D259" i="1"/>
  <c r="G278" i="1"/>
  <c r="G273" i="1"/>
  <c r="E272" i="1"/>
  <c r="D288" i="1"/>
  <c r="E259" i="1"/>
  <c r="E288" i="1"/>
  <c r="E250" i="1"/>
  <c r="E249" i="1" s="1"/>
  <c r="E256" i="1" s="1"/>
  <c r="E294" i="1" s="1"/>
  <c r="D250" i="1"/>
  <c r="F272" i="1" l="1"/>
  <c r="F250" i="1"/>
  <c r="G250" i="1" s="1"/>
  <c r="D284" i="1"/>
  <c r="F288" i="1"/>
  <c r="G288" i="1" s="1"/>
  <c r="F259" i="1"/>
  <c r="D258" i="1"/>
  <c r="G272" i="1"/>
  <c r="E258" i="1"/>
  <c r="E284" i="1"/>
  <c r="D249" i="1"/>
  <c r="F249" i="1" s="1"/>
  <c r="E237" i="1"/>
  <c r="E241" i="1" s="1"/>
  <c r="D237" i="1"/>
  <c r="D241" i="1" s="1"/>
  <c r="E232" i="1"/>
  <c r="E231" i="1" s="1"/>
  <c r="E234" i="1" s="1"/>
  <c r="E242" i="1" s="1"/>
  <c r="F232" i="1"/>
  <c r="D232" i="1"/>
  <c r="D231" i="1" s="1"/>
  <c r="D234" i="1" s="1"/>
  <c r="D242" i="1" s="1"/>
  <c r="E221" i="1"/>
  <c r="E220" i="1" s="1"/>
  <c r="E213" i="1" s="1"/>
  <c r="D221" i="1"/>
  <c r="E193" i="1"/>
  <c r="E192" i="1" s="1"/>
  <c r="D193" i="1"/>
  <c r="D195" i="1"/>
  <c r="F195" i="1" s="1"/>
  <c r="E208" i="1"/>
  <c r="D201" i="1"/>
  <c r="F201" i="1" s="1"/>
  <c r="D208" i="1"/>
  <c r="F208" i="1" s="1"/>
  <c r="E178" i="1"/>
  <c r="E174" i="1" s="1"/>
  <c r="E189" i="1" s="1"/>
  <c r="D178" i="1"/>
  <c r="D184" i="1"/>
  <c r="F184" i="1" s="1"/>
  <c r="E17" i="1"/>
  <c r="F17" i="1" s="1"/>
  <c r="D17" i="1"/>
  <c r="E160" i="1"/>
  <c r="E154" i="1"/>
  <c r="E143" i="1"/>
  <c r="E141" i="1"/>
  <c r="D141" i="1"/>
  <c r="D143" i="1"/>
  <c r="D161" i="1"/>
  <c r="F161" i="1" s="1"/>
  <c r="D149" i="1"/>
  <c r="D154" i="1"/>
  <c r="F154" i="1" l="1"/>
  <c r="G154" i="1" s="1"/>
  <c r="F141" i="1"/>
  <c r="G141" i="1" s="1"/>
  <c r="D174" i="1"/>
  <c r="F174" i="1" s="1"/>
  <c r="F178" i="1"/>
  <c r="G178" i="1" s="1"/>
  <c r="F284" i="1"/>
  <c r="G284" i="1" s="1"/>
  <c r="F149" i="1"/>
  <c r="G149" i="1" s="1"/>
  <c r="F143" i="1"/>
  <c r="G143" i="1" s="1"/>
  <c r="F193" i="1"/>
  <c r="G193" i="1" s="1"/>
  <c r="D192" i="1"/>
  <c r="F192" i="1" s="1"/>
  <c r="F221" i="1"/>
  <c r="D293" i="1"/>
  <c r="F258" i="1"/>
  <c r="D220" i="1"/>
  <c r="E293" i="1"/>
  <c r="D243" i="1"/>
  <c r="D245" i="1" s="1"/>
  <c r="E224" i="1"/>
  <c r="G203" i="1"/>
  <c r="G195" i="1"/>
  <c r="F237" i="1"/>
  <c r="F231" i="1"/>
  <c r="E200" i="1"/>
  <c r="E191" i="1" s="1"/>
  <c r="D256" i="1"/>
  <c r="F256" i="1" s="1"/>
  <c r="G249" i="1"/>
  <c r="G201" i="1"/>
  <c r="D183" i="1"/>
  <c r="F183" i="1" s="1"/>
  <c r="E159" i="1"/>
  <c r="E140" i="1"/>
  <c r="E243" i="1"/>
  <c r="E245" i="1" s="1"/>
  <c r="D200" i="1"/>
  <c r="F200" i="1" s="1"/>
  <c r="D140" i="1"/>
  <c r="D160" i="1"/>
  <c r="D139" i="1" l="1"/>
  <c r="F140" i="1"/>
  <c r="G140" i="1" s="1"/>
  <c r="D213" i="1"/>
  <c r="F213" i="1" s="1"/>
  <c r="G213" i="1" s="1"/>
  <c r="F220" i="1"/>
  <c r="D159" i="1"/>
  <c r="F159" i="1" s="1"/>
  <c r="G159" i="1" s="1"/>
  <c r="F160" i="1"/>
  <c r="G160" i="1" s="1"/>
  <c r="F293" i="1"/>
  <c r="D191" i="1"/>
  <c r="G174" i="1"/>
  <c r="F234" i="1"/>
  <c r="G192" i="1"/>
  <c r="D166" i="1"/>
  <c r="F236" i="1"/>
  <c r="D294" i="1"/>
  <c r="F294" i="1" s="1"/>
  <c r="G256" i="1"/>
  <c r="G200" i="1"/>
  <c r="E223" i="1"/>
  <c r="E225" i="1" s="1"/>
  <c r="D189" i="1"/>
  <c r="E139" i="1"/>
  <c r="E132" i="1"/>
  <c r="E131" i="1" s="1"/>
  <c r="D132" i="1"/>
  <c r="F139" i="1" l="1"/>
  <c r="G139" i="1" s="1"/>
  <c r="F189" i="1"/>
  <c r="G189" i="1" s="1"/>
  <c r="D224" i="1"/>
  <c r="F224" i="1" s="1"/>
  <c r="D131" i="1"/>
  <c r="F131" i="1" s="1"/>
  <c r="F132" i="1"/>
  <c r="G132" i="1" s="1"/>
  <c r="D223" i="1"/>
  <c r="F223" i="1" s="1"/>
  <c r="F191" i="1"/>
  <c r="G191" i="1" s="1"/>
  <c r="G131" i="1"/>
  <c r="E137" i="1"/>
  <c r="E167" i="1" s="1"/>
  <c r="F242" i="1"/>
  <c r="F241" i="1"/>
  <c r="G294" i="1"/>
  <c r="E166" i="1"/>
  <c r="F166" i="1" s="1"/>
  <c r="G166" i="1" s="1"/>
  <c r="E94" i="1"/>
  <c r="E93" i="1" s="1"/>
  <c r="D94" i="1"/>
  <c r="E62" i="1"/>
  <c r="D62" i="1"/>
  <c r="E80" i="1"/>
  <c r="E79" i="1" s="1"/>
  <c r="D80" i="1"/>
  <c r="D137" i="1" l="1"/>
  <c r="F137" i="1" s="1"/>
  <c r="D79" i="1"/>
  <c r="F79" i="1" s="1"/>
  <c r="F80" i="1"/>
  <c r="F62" i="1"/>
  <c r="F94" i="1"/>
  <c r="G94" i="1" s="1"/>
  <c r="D225" i="1"/>
  <c r="E168" i="1"/>
  <c r="F243" i="1"/>
  <c r="F245" i="1" s="1"/>
  <c r="G223" i="1"/>
  <c r="G224" i="1"/>
  <c r="E91" i="1"/>
  <c r="D91" i="1"/>
  <c r="E121" i="1"/>
  <c r="D121" i="1"/>
  <c r="E116" i="1"/>
  <c r="D116" i="1"/>
  <c r="G108" i="1"/>
  <c r="E107" i="1"/>
  <c r="D107" i="1"/>
  <c r="E104" i="1"/>
  <c r="D104" i="1"/>
  <c r="G103" i="1"/>
  <c r="G102" i="1"/>
  <c r="E101" i="1"/>
  <c r="D101" i="1"/>
  <c r="D167" i="1" l="1"/>
  <c r="F167" i="1" s="1"/>
  <c r="F116" i="1"/>
  <c r="G116" i="1" s="1"/>
  <c r="F121" i="1"/>
  <c r="G121" i="1" s="1"/>
  <c r="F101" i="1"/>
  <c r="F104" i="1"/>
  <c r="G104" i="1" s="1"/>
  <c r="F107" i="1"/>
  <c r="E90" i="1"/>
  <c r="F91" i="1"/>
  <c r="D90" i="1"/>
  <c r="G91" i="1"/>
  <c r="D100" i="1"/>
  <c r="G137" i="1"/>
  <c r="E100" i="1"/>
  <c r="D106" i="1"/>
  <c r="E106" i="1"/>
  <c r="G105" i="1"/>
  <c r="D93" i="1"/>
  <c r="F93" i="1" s="1"/>
  <c r="D73" i="1"/>
  <c r="E66" i="1"/>
  <c r="D66" i="1"/>
  <c r="E27" i="1"/>
  <c r="E83" i="1" s="1"/>
  <c r="D27" i="1"/>
  <c r="G53" i="1"/>
  <c r="E51" i="1"/>
  <c r="D51" i="1"/>
  <c r="E43" i="1"/>
  <c r="D43" i="1"/>
  <c r="F51" i="1" l="1"/>
  <c r="G51" i="1" s="1"/>
  <c r="F106" i="1"/>
  <c r="F43" i="1"/>
  <c r="F66" i="1"/>
  <c r="G66" i="1" s="1"/>
  <c r="D69" i="1"/>
  <c r="F73" i="1"/>
  <c r="G73" i="1" s="1"/>
  <c r="F100" i="1"/>
  <c r="F90" i="1"/>
  <c r="G90" i="1" s="1"/>
  <c r="E97" i="1"/>
  <c r="D83" i="1"/>
  <c r="F27" i="1"/>
  <c r="D97" i="1"/>
  <c r="G93" i="1"/>
  <c r="D124" i="1"/>
  <c r="G167" i="1"/>
  <c r="D99" i="1"/>
  <c r="E99" i="1"/>
  <c r="E69" i="1"/>
  <c r="G67" i="1"/>
  <c r="E37" i="1"/>
  <c r="G62" i="1"/>
  <c r="G48" i="1"/>
  <c r="G47" i="1"/>
  <c r="G101" i="1"/>
  <c r="G107" i="1"/>
  <c r="G44" i="1"/>
  <c r="D38" i="1"/>
  <c r="F69" i="1" l="1"/>
  <c r="G69" i="1" s="1"/>
  <c r="D37" i="1"/>
  <c r="F37" i="1" s="1"/>
  <c r="F38" i="1"/>
  <c r="F83" i="1"/>
  <c r="D296" i="1"/>
  <c r="D123" i="1"/>
  <c r="F99" i="1"/>
  <c r="E124" i="1"/>
  <c r="F97" i="1"/>
  <c r="E29" i="1"/>
  <c r="E82" i="1" s="1"/>
  <c r="E123" i="1"/>
  <c r="G43" i="1"/>
  <c r="G42" i="1"/>
  <c r="G41" i="1"/>
  <c r="G39" i="1"/>
  <c r="D29" i="1"/>
  <c r="G106" i="1"/>
  <c r="F123" i="1" l="1"/>
  <c r="G123" i="1" s="1"/>
  <c r="E84" i="1"/>
  <c r="D125" i="1"/>
  <c r="E125" i="1"/>
  <c r="E127" i="1" s="1"/>
  <c r="F29" i="1"/>
  <c r="F124" i="1"/>
  <c r="E296" i="1"/>
  <c r="F296" i="1" s="1"/>
  <c r="E297" i="1"/>
  <c r="G97" i="1"/>
  <c r="G17" i="1"/>
  <c r="G18" i="1"/>
  <c r="D84" i="1"/>
  <c r="D82" i="1"/>
  <c r="D297" i="1" s="1"/>
  <c r="G38" i="1"/>
  <c r="F84" i="1" l="1"/>
  <c r="F82" i="1"/>
  <c r="G82" i="1" s="1"/>
  <c r="F297" i="1"/>
  <c r="G37" i="1"/>
  <c r="G259" i="1"/>
  <c r="G258" i="1"/>
  <c r="G297" i="1" l="1"/>
  <c r="G83" i="1"/>
  <c r="G124" i="1"/>
  <c r="G293" i="1"/>
  <c r="G296" i="1" l="1"/>
</calcChain>
</file>

<file path=xl/sharedStrings.xml><?xml version="1.0" encoding="utf-8"?>
<sst xmlns="http://schemas.openxmlformats.org/spreadsheetml/2006/main" count="330" uniqueCount="197">
  <si>
    <t>REPUBLIKA HRVATSKA</t>
  </si>
  <si>
    <t>OSNOVNA ŠKOLA SELNICA</t>
  </si>
  <si>
    <t xml:space="preserve">Selnica, </t>
  </si>
  <si>
    <t>PROGRAM : OSNOVNO OBRAZOVANJE</t>
  </si>
  <si>
    <t>RAČUN</t>
  </si>
  <si>
    <t>Izvor financiranja 1. Opći prihodi i primici</t>
  </si>
  <si>
    <t>INDEKS</t>
  </si>
  <si>
    <t>Prihodi za tekuće i inv.održ.</t>
  </si>
  <si>
    <t>Rashodi za zaposlene</t>
  </si>
  <si>
    <t>Plaće</t>
  </si>
  <si>
    <t>Ostali rashodi za zaposlene</t>
  </si>
  <si>
    <t>Doprinosi na plaće</t>
  </si>
  <si>
    <t>Doprinos za obvezno zdr.osig.</t>
  </si>
  <si>
    <t>Materijalni rashodi</t>
  </si>
  <si>
    <t>Naknade troškova zaposlenima</t>
  </si>
  <si>
    <t>Sužbena putovanja</t>
  </si>
  <si>
    <t>Izdaci za stručno osposobljavanje</t>
  </si>
  <si>
    <t>Naknada za korištenje priv.aut.</t>
  </si>
  <si>
    <t>Uredski materijal i ostali mat.rash.</t>
  </si>
  <si>
    <t>Materijal i sirovine</t>
  </si>
  <si>
    <t>Energija</t>
  </si>
  <si>
    <t>Materijal i dijelovi za tekuć i in.odr.</t>
  </si>
  <si>
    <t>Sitni inventar i autogume</t>
  </si>
  <si>
    <t>Službena, radna i zaštitna odjeća i obuća</t>
  </si>
  <si>
    <t>Rashodi za usluge</t>
  </si>
  <si>
    <t>Usluge telefona,pošte i prijevoza</t>
  </si>
  <si>
    <t>Usluge tekućeg i inv.održavanja</t>
  </si>
  <si>
    <t>Usluge promidžbe i informiranja</t>
  </si>
  <si>
    <t>Komunalne usluge</t>
  </si>
  <si>
    <t>Zdravstvene usluge</t>
  </si>
  <si>
    <t>Računalne usluge</t>
  </si>
  <si>
    <t>Ostale usluge</t>
  </si>
  <si>
    <t>Ostali nespomenuti rashodi poslovanja</t>
  </si>
  <si>
    <t>Pristojbe i naknade</t>
  </si>
  <si>
    <t>Financisjki rashodi</t>
  </si>
  <si>
    <t>Ostali financijski rashodi</t>
  </si>
  <si>
    <t>Bankarske usluge i usluge platnog prometa</t>
  </si>
  <si>
    <t>Rashodi za nabavu proizv.dug.imovine</t>
  </si>
  <si>
    <t>Postrojenja i oprema</t>
  </si>
  <si>
    <t>Uredska oprema i namještaj</t>
  </si>
  <si>
    <t>Rashodi poslovanja</t>
  </si>
  <si>
    <t>Izvor financiranja 2. Vlastiti prihodi</t>
  </si>
  <si>
    <t>Prihodi od prodaje proizv.roba i usluga</t>
  </si>
  <si>
    <t>Prihodi od pruženih usluga</t>
  </si>
  <si>
    <t>RASHODI</t>
  </si>
  <si>
    <t>Bruto plaće za prekovremeni rad</t>
  </si>
  <si>
    <t>Bruto plaće za posebne uvjete rada</t>
  </si>
  <si>
    <t>Doprinosi za obvezno zdrav.osig.</t>
  </si>
  <si>
    <t>Rashodi za materijal i energiju</t>
  </si>
  <si>
    <t>Prihodi od imovine</t>
  </si>
  <si>
    <t>Prihodi od financijske imovine</t>
  </si>
  <si>
    <t>Prihodi od kamata</t>
  </si>
  <si>
    <t>UKUPNO RASHODI</t>
  </si>
  <si>
    <t>UKUPNO PRIHODI:</t>
  </si>
  <si>
    <t>UKUPNO RASHODI:</t>
  </si>
  <si>
    <t>Prihodi po posebnim propisima</t>
  </si>
  <si>
    <t>Sufinanciranje cijene usluge šk.kuhinja</t>
  </si>
  <si>
    <t>6=5/3*100</t>
  </si>
  <si>
    <t>Prihodi za nabavu nefinancijske imovine</t>
  </si>
  <si>
    <t>Tuzemne članarine</t>
  </si>
  <si>
    <t>Dodatna ulaganja na građ.obj.</t>
  </si>
  <si>
    <t>RASHDOI ZA DOD.ULAG.NA NEF.IMOVINI</t>
  </si>
  <si>
    <t>RASHODI ZA NABAVU NEF.IMOVINE</t>
  </si>
  <si>
    <t>NAKNADE TROŠKOVA OSOB.IZVAN RAD.O.</t>
  </si>
  <si>
    <t>Naknade osobama izvan rad.odnosa</t>
  </si>
  <si>
    <t>Prihodi od prodaje starog papira</t>
  </si>
  <si>
    <t>VIŠAK/MANJAK IZ PRETHODNE GODINE</t>
  </si>
  <si>
    <t>RAZLIKA(PRIHODI-RASHODI)</t>
  </si>
  <si>
    <t>VIŠAK/MANJAK TEKUĆE GODINE</t>
  </si>
  <si>
    <t>VIŠAK/MANJAK PRETH.GODINE</t>
  </si>
  <si>
    <t>Prihodi za ekskurzije učenika</t>
  </si>
  <si>
    <t>Ostali prihodi po posebnimpropisima</t>
  </si>
  <si>
    <t>Izvor  financiranja 3. Prihodi po posebnim propisima</t>
  </si>
  <si>
    <t>RASHODI POSLOVANJA</t>
  </si>
  <si>
    <t>MATERIJALNI RASHODI</t>
  </si>
  <si>
    <t>NAKNADE TROŠKOVA ZAPOSLENIMA</t>
  </si>
  <si>
    <t>Dnevnice i ostali trošk.sl.putovanja</t>
  </si>
  <si>
    <t>Materijal i sirovine za potrebe šk.kuhinje</t>
  </si>
  <si>
    <t>RASHODI ZA USLUGE</t>
  </si>
  <si>
    <t>Zdravstvene  i laboratorijske usluge</t>
  </si>
  <si>
    <t>OSTALI NESPOMENUTI RASHODI POSLOVANJA</t>
  </si>
  <si>
    <t>Naknade članovima povjerenstva</t>
  </si>
  <si>
    <t>RASHODI ZA NABAVU NEFINAN.IMOVINE</t>
  </si>
  <si>
    <t>RASHODI ZA NABAVU DUG.NEF.IMOVINE</t>
  </si>
  <si>
    <t>POSTROJENJA I OPREMA</t>
  </si>
  <si>
    <t>Oprema za održavanje i zaštitu</t>
  </si>
  <si>
    <t>KNJIGE ZA KNJIŽNICU</t>
  </si>
  <si>
    <t>Knjige za knjižnicu</t>
  </si>
  <si>
    <t>Sportska i glazbenaoprema</t>
  </si>
  <si>
    <t>UKUPNOPRIHODI</t>
  </si>
  <si>
    <t>POMOĆI</t>
  </si>
  <si>
    <t>POMOĆI OD IZVANPRORAČ.KORISNIKA</t>
  </si>
  <si>
    <t>Tekuće pomoći od HZZ-a za str.ospos.</t>
  </si>
  <si>
    <t>PRIHODI IZ PRORAČ. TEMELJEM PRIJ.EU SRED.</t>
  </si>
  <si>
    <t>Tekuće pomoći iz pror.JLP tem.prij.EU sred.</t>
  </si>
  <si>
    <t>PRIHODI OD PRODAJE PROIZV.I DONACIJA</t>
  </si>
  <si>
    <t>Donacije od pravnih i fizičkih osoba</t>
  </si>
  <si>
    <t>Tekuće donacije od fizičkihosoba</t>
  </si>
  <si>
    <t>Tekuće donacijeod trgovačkih društava</t>
  </si>
  <si>
    <t>Tekuće donacije od ostalih subjekata</t>
  </si>
  <si>
    <t>Kapitalne pomoći tem.prij.sred.EU</t>
  </si>
  <si>
    <t>RASHODI ZA ZAPOSLENE</t>
  </si>
  <si>
    <t>Bruto plaća za redovan rad</t>
  </si>
  <si>
    <t>Doprinosi  za obvezno zdrav.osig.</t>
  </si>
  <si>
    <t>Doprinos za obvezno osig.u slučaju nez.</t>
  </si>
  <si>
    <t>Naknada za prijevoz na posao</t>
  </si>
  <si>
    <t>RASHODI ZA MATERIJAL I ENERGIJU</t>
  </si>
  <si>
    <t>RASHODI ZA DODATNA ULAG.NA NEF.IMOV.</t>
  </si>
  <si>
    <t>DODATNA ULAG. NA GRAĐ.OBJEKTIMA</t>
  </si>
  <si>
    <t>Pomoći  proračunu iz drugih proračuna</t>
  </si>
  <si>
    <t>Tekuće pomoći proračunu iz drugih proračuna</t>
  </si>
  <si>
    <t>UKUPNO PRIHODI</t>
  </si>
  <si>
    <t>VIŠAK/MANJAK  TEKUĆE GODINE</t>
  </si>
  <si>
    <t>Izvor financiranja 6. Državni proračun</t>
  </si>
  <si>
    <t>POMOĆI IZ INOZ.I OD SUBJ.UNUT.OPĆ.PROR.</t>
  </si>
  <si>
    <t>Pomoći pror.kor.iz pror.koji im nije nadležan</t>
  </si>
  <si>
    <t>Kapitalne pomoći pr.kor.iz pror.koji im nije  nad.</t>
  </si>
  <si>
    <t>Prihodi za naknade po kolektivnom ugovoru</t>
  </si>
  <si>
    <t>Prihodi za prijevoz djelatnika na posao i s posla</t>
  </si>
  <si>
    <t>Prihodi za bruto plaće djelatnika</t>
  </si>
  <si>
    <t>Bruto plaća za prekovremeni rad</t>
  </si>
  <si>
    <t>Bruto plaća za posebne uvjete rada</t>
  </si>
  <si>
    <t>OSTALI RASHODI ZA ZAPOSLENE</t>
  </si>
  <si>
    <t>Izdaci za jubilarne nagrade</t>
  </si>
  <si>
    <t>Izdaci za pomoći, otpremnine</t>
  </si>
  <si>
    <t>Izdaci za darove djeci</t>
  </si>
  <si>
    <t>Izdaci za regres i božićnicu</t>
  </si>
  <si>
    <t>DOPRINOSI NA PLAĆE</t>
  </si>
  <si>
    <t>Doprinosi na plaće za obvezno ZO</t>
  </si>
  <si>
    <t>Doprinos za obv.ZO u sluč.nezap.</t>
  </si>
  <si>
    <t>Naknade za prijevoz na posao i s posla</t>
  </si>
  <si>
    <t>NAKNADE GRAĐANIMA I KUĆANSTVIMA</t>
  </si>
  <si>
    <t>Ostale naknade građanimai kuć. Iz proračuna</t>
  </si>
  <si>
    <t>Naknade građanima i kučanstvima</t>
  </si>
  <si>
    <t>Licence</t>
  </si>
  <si>
    <t>Nematerijalna imovina</t>
  </si>
  <si>
    <t>Rashodi za nabavu neproizv. dugotr.imovine</t>
  </si>
  <si>
    <t>RASHODI ZA NABAVUDUG.NEF.IMOVINE</t>
  </si>
  <si>
    <t>KNJJGE ZA KNJIŽNICU</t>
  </si>
  <si>
    <t>Uređaji,strojevi i oprema</t>
  </si>
  <si>
    <t>RASHODI ZA NABAVU NEPROIZ.DUG.IM.</t>
  </si>
  <si>
    <t>FINANCIJSKI RASHODI</t>
  </si>
  <si>
    <t>Materijal i sirovine za potrebe škole</t>
  </si>
  <si>
    <t>Naknade troškova osobama izvan rad.odnosa</t>
  </si>
  <si>
    <t>Izvor financiranja 5. Općinski proračun</t>
  </si>
  <si>
    <t>13.02.2020.</t>
  </si>
  <si>
    <t>NAKNADE TROŠKOVA OSOB.IZVAN RAD.ODNOSA</t>
  </si>
  <si>
    <t>Preneseni višak prihoda iz preth.g.</t>
  </si>
  <si>
    <t>Izdaci za osiguranje učenika</t>
  </si>
  <si>
    <t>SVEUKUPNO PRIHODI</t>
  </si>
  <si>
    <t>SVEUKUPNO RASHODI</t>
  </si>
  <si>
    <t>Prihdodi iz proračuna za nabavu nast.sred.</t>
  </si>
  <si>
    <t>Kominikacijska oprema</t>
  </si>
  <si>
    <t>Prihodi iz  državnog proračuna za nabavu nas.sr.</t>
  </si>
  <si>
    <t>Anica Rašperger</t>
  </si>
  <si>
    <t>Intelektualne i osobne usluge-ugovori o djelu</t>
  </si>
  <si>
    <t>MEĐIMURSKA  ŽUPANIJA</t>
  </si>
  <si>
    <t>PRIHODI IZ PRORAČUNA  ZA FIN.RED.DJEL.</t>
  </si>
  <si>
    <t>Rashodi  za materijal i energiju</t>
  </si>
  <si>
    <t>Materijal  i sirovine za prehranu učenika</t>
  </si>
  <si>
    <t>Troškovi novčane naknade zbog nez.inv.</t>
  </si>
  <si>
    <t>UMANJENJE/POVEĆANJE</t>
  </si>
  <si>
    <t>REBALANS ZA 2020.G.</t>
  </si>
  <si>
    <t>Izvor financiranja 4. Pomoći i donacije</t>
  </si>
  <si>
    <t>Tekuće pomoći iz pror.JLP tem.prij.EU sred.šk.shema</t>
  </si>
  <si>
    <t>Tekuće pomoći iz pror.JLP tem.prij.EU sred.šk.obroci</t>
  </si>
  <si>
    <t>Prihodi za tehničku podršku stručnjaka</t>
  </si>
  <si>
    <t>Prihodi iz Žup.pror.za finan.red.djel.mat.tr.</t>
  </si>
  <si>
    <t>Prihodi za trošk.energenata-riznica</t>
  </si>
  <si>
    <t>Naknade za prijevoz na posao i s posla asis. 6%</t>
  </si>
  <si>
    <t>Prihodi za natjecanja i smotre (011)</t>
  </si>
  <si>
    <t>Prihodi za rad asistenata6% (011)</t>
  </si>
  <si>
    <t>NAZIV RAČUNA-  IZVOR 052</t>
  </si>
  <si>
    <t xml:space="preserve">POMOĆI </t>
  </si>
  <si>
    <t>NAZIV RAČUNA- IZVOR 054</t>
  </si>
  <si>
    <t xml:space="preserve">Prihodi po posebnim propisima </t>
  </si>
  <si>
    <t>NAZIV RAČUNA - IZVOR 031</t>
  </si>
  <si>
    <t xml:space="preserve">Prihodi iz nadležnog proračuna temeljem ugovornih obveza   </t>
  </si>
  <si>
    <t>NAZIV RAČUNA - IZVOR 044, 011</t>
  </si>
  <si>
    <t>NAZIV RAČUNA - IZVOR 043</t>
  </si>
  <si>
    <t xml:space="preserve">NAZIV RAČUNA </t>
  </si>
  <si>
    <t>IZVORNI PLAN ZA 2020.G.</t>
  </si>
  <si>
    <t>Prihodi za prehranu učenika iz Žup.proračuna</t>
  </si>
  <si>
    <t>IZVORNI PLAN ZA 2020.g.</t>
  </si>
  <si>
    <t xml:space="preserve">IZVORNI PLAN ZA 2020.G. </t>
  </si>
  <si>
    <t>GODINU NA TREĆOJ RAZINI RAČUNSKOG PLANA PREMA ODREDBAMA ZAKONA O PRORAČUNU</t>
  </si>
  <si>
    <t>Glazbeni instrumenti i oprema</t>
  </si>
  <si>
    <t>Mirjana Dežđek-Ciglar</t>
  </si>
  <si>
    <t>NA TEMELJU ČLANKA 38. STATUTA OŠ SELNICA ŠKOLSKI ODBOR DANA 29.12.2020. DONOSI DRUGI (2) REBALANS FINANCIJSKOG PLANA ZA 2020.</t>
  </si>
  <si>
    <t>U Selnici,29.12.2020.</t>
  </si>
  <si>
    <t>Računovođa: Katarina Kovačić</t>
  </si>
  <si>
    <t>PREDSJEDNICA ŠKOLSKOG ODBORA:</t>
  </si>
  <si>
    <t>RAVNATELJICA:</t>
  </si>
  <si>
    <t>REBALANS FINANCIJSKOG  PLANA IZRADILA:</t>
  </si>
  <si>
    <t>Bruto plaće za redovan rad asist.i teničk.podrška str.</t>
  </si>
  <si>
    <t>KLASA: 400-02/20-01/01</t>
  </si>
  <si>
    <t>URBROJ: 2109-42-20-3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</si>
</sst>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1" xfId="0" applyNumberFormat="1" applyFont="1" applyBorder="1"/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/>
    <xf numFmtId="3" fontId="0" fillId="2" borderId="1" xfId="0" applyNumberFormat="1" applyFill="1" applyBorder="1"/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2" xfId="0" applyBorder="1" applyAlignment="1">
      <alignment horizontal="center" wrapText="1"/>
    </xf>
    <xf numFmtId="2" fontId="0" fillId="2" borderId="1" xfId="0" applyNumberFormat="1" applyFont="1" applyFill="1" applyBorder="1"/>
    <xf numFmtId="3" fontId="1" fillId="0" borderId="2" xfId="0" applyNumberFormat="1" applyFont="1" applyBorder="1"/>
    <xf numFmtId="3" fontId="0" fillId="0" borderId="2" xfId="0" applyNumberFormat="1" applyFont="1" applyBorder="1"/>
    <xf numFmtId="3" fontId="1" fillId="2" borderId="1" xfId="0" applyNumberFormat="1" applyFont="1" applyFill="1" applyBorder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02"/>
  <sheetViews>
    <sheetView tabSelected="1" workbookViewId="0">
      <selection activeCell="B7" sqref="B7"/>
    </sheetView>
  </sheetViews>
  <sheetFormatPr defaultRowHeight="15" x14ac:dyDescent="0.25"/>
  <cols>
    <col min="2" max="2" width="9.140625" customWidth="1"/>
    <col min="3" max="3" width="47.85546875" customWidth="1"/>
    <col min="4" max="4" width="17.140625" customWidth="1"/>
    <col min="5" max="5" width="15" customWidth="1"/>
    <col min="6" max="6" width="16.140625" customWidth="1"/>
    <col min="7" max="7" width="16" customWidth="1"/>
  </cols>
  <sheetData>
    <row r="3" spans="2:7" x14ac:dyDescent="0.25">
      <c r="B3" t="s">
        <v>0</v>
      </c>
    </row>
    <row r="4" spans="2:7" x14ac:dyDescent="0.25">
      <c r="B4" t="s">
        <v>156</v>
      </c>
    </row>
    <row r="5" spans="2:7" x14ac:dyDescent="0.25">
      <c r="B5" t="s">
        <v>1</v>
      </c>
    </row>
    <row r="6" spans="2:7" x14ac:dyDescent="0.25">
      <c r="B6" t="s">
        <v>195</v>
      </c>
    </row>
    <row r="7" spans="2:7" ht="13.5" customHeight="1" x14ac:dyDescent="0.25">
      <c r="B7" t="s">
        <v>196</v>
      </c>
    </row>
    <row r="8" spans="2:7" hidden="1" x14ac:dyDescent="0.25">
      <c r="B8" t="s">
        <v>2</v>
      </c>
      <c r="C8" t="s">
        <v>145</v>
      </c>
    </row>
    <row r="9" spans="2:7" x14ac:dyDescent="0.25">
      <c r="B9" t="s">
        <v>3</v>
      </c>
    </row>
    <row r="10" spans="2:7" x14ac:dyDescent="0.25">
      <c r="B10" s="37"/>
      <c r="C10" s="37"/>
      <c r="D10" s="37"/>
      <c r="E10" s="37"/>
      <c r="F10" s="37"/>
      <c r="G10" s="37"/>
    </row>
    <row r="11" spans="2:7" ht="14.25" customHeight="1" x14ac:dyDescent="0.25">
      <c r="B11" s="23" t="s">
        <v>188</v>
      </c>
      <c r="C11" s="23"/>
      <c r="D11" s="23"/>
      <c r="E11" s="23"/>
      <c r="F11" s="23"/>
    </row>
    <row r="12" spans="2:7" x14ac:dyDescent="0.25">
      <c r="B12" s="36" t="s">
        <v>185</v>
      </c>
    </row>
    <row r="14" spans="2:7" x14ac:dyDescent="0.25">
      <c r="B14" s="18" t="s">
        <v>5</v>
      </c>
      <c r="C14" s="19"/>
      <c r="D14" s="20"/>
      <c r="E14" s="20"/>
      <c r="F14" s="20"/>
      <c r="G14" s="17"/>
    </row>
    <row r="15" spans="2:7" ht="30" x14ac:dyDescent="0.25">
      <c r="B15" s="2" t="s">
        <v>4</v>
      </c>
      <c r="C15" s="2" t="s">
        <v>178</v>
      </c>
      <c r="D15" s="13" t="s">
        <v>181</v>
      </c>
      <c r="E15" s="13" t="s">
        <v>161</v>
      </c>
      <c r="F15" s="14" t="s">
        <v>162</v>
      </c>
      <c r="G15" s="2" t="s">
        <v>6</v>
      </c>
    </row>
    <row r="16" spans="2:7" x14ac:dyDescent="0.25"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 t="s">
        <v>57</v>
      </c>
    </row>
    <row r="17" spans="2:7" ht="30" x14ac:dyDescent="0.25">
      <c r="B17" s="8">
        <v>67</v>
      </c>
      <c r="C17" s="7" t="s">
        <v>177</v>
      </c>
      <c r="D17" s="9">
        <f>SUM(D18)</f>
        <v>368319</v>
      </c>
      <c r="E17" s="9">
        <f t="shared" ref="E17" si="0">SUM(E18)</f>
        <v>64175</v>
      </c>
      <c r="F17" s="9">
        <f>SUM(D17+E17)</f>
        <v>432494</v>
      </c>
      <c r="G17" s="10">
        <f>F17/D17*100</f>
        <v>117.42375495155015</v>
      </c>
    </row>
    <row r="18" spans="2:7" x14ac:dyDescent="0.25">
      <c r="B18" s="8">
        <v>671</v>
      </c>
      <c r="C18" s="7" t="s">
        <v>157</v>
      </c>
      <c r="D18" s="9">
        <f>SUM(D19:D26)</f>
        <v>368319</v>
      </c>
      <c r="E18" s="9">
        <f t="shared" ref="E18:F18" si="1">SUM(E19:E26)</f>
        <v>64175</v>
      </c>
      <c r="F18" s="9">
        <f t="shared" si="1"/>
        <v>432494</v>
      </c>
      <c r="G18" s="10">
        <f>F18/D18*100</f>
        <v>117.42375495155015</v>
      </c>
    </row>
    <row r="19" spans="2:7" x14ac:dyDescent="0.25">
      <c r="B19" s="1">
        <v>6711</v>
      </c>
      <c r="C19" s="1" t="s">
        <v>167</v>
      </c>
      <c r="D19" s="5">
        <v>171570</v>
      </c>
      <c r="E19" s="5">
        <v>49952</v>
      </c>
      <c r="F19" s="16">
        <f t="shared" ref="F19:F84" si="2">SUM(D19+E19)</f>
        <v>221522</v>
      </c>
      <c r="G19" s="11">
        <f>F19/D19*100</f>
        <v>129.11464708282335</v>
      </c>
    </row>
    <row r="20" spans="2:7" x14ac:dyDescent="0.25">
      <c r="B20" s="1">
        <v>6711</v>
      </c>
      <c r="C20" s="1" t="s">
        <v>7</v>
      </c>
      <c r="D20" s="5">
        <v>24749</v>
      </c>
      <c r="E20" s="5">
        <v>-4074</v>
      </c>
      <c r="F20" s="16">
        <f t="shared" si="2"/>
        <v>20675</v>
      </c>
      <c r="G20" s="11">
        <f>F20/D20*100</f>
        <v>83.53872883752878</v>
      </c>
    </row>
    <row r="21" spans="2:7" x14ac:dyDescent="0.25">
      <c r="B21" s="1">
        <v>6711</v>
      </c>
      <c r="C21" s="1" t="s">
        <v>168</v>
      </c>
      <c r="D21" s="5">
        <v>172000</v>
      </c>
      <c r="E21" s="5">
        <v>-21116</v>
      </c>
      <c r="F21" s="16">
        <v>150884</v>
      </c>
      <c r="G21" s="11">
        <f>F21/D21*100</f>
        <v>87.7232558139535</v>
      </c>
    </row>
    <row r="22" spans="2:7" x14ac:dyDescent="0.25">
      <c r="B22" s="1">
        <v>6711</v>
      </c>
      <c r="C22" s="1" t="s">
        <v>170</v>
      </c>
      <c r="D22" s="5"/>
      <c r="E22" s="5">
        <v>13300</v>
      </c>
      <c r="F22" s="16">
        <f t="shared" si="2"/>
        <v>13300</v>
      </c>
      <c r="G22" s="11">
        <v>0</v>
      </c>
    </row>
    <row r="23" spans="2:7" x14ac:dyDescent="0.25">
      <c r="B23" s="1">
        <v>6711</v>
      </c>
      <c r="C23" s="1" t="s">
        <v>171</v>
      </c>
      <c r="D23" s="5"/>
      <c r="E23" s="5">
        <v>10948</v>
      </c>
      <c r="F23" s="16">
        <f t="shared" si="2"/>
        <v>10948</v>
      </c>
      <c r="G23" s="11">
        <v>0</v>
      </c>
    </row>
    <row r="24" spans="2:7" x14ac:dyDescent="0.25">
      <c r="B24" s="1">
        <v>6711</v>
      </c>
      <c r="C24" s="1" t="s">
        <v>166</v>
      </c>
      <c r="D24" s="5"/>
      <c r="E24" s="5">
        <v>3200</v>
      </c>
      <c r="F24" s="16">
        <f t="shared" si="2"/>
        <v>3200</v>
      </c>
      <c r="G24" s="11">
        <v>0</v>
      </c>
    </row>
    <row r="25" spans="2:7" x14ac:dyDescent="0.25">
      <c r="B25" s="1">
        <v>6711</v>
      </c>
      <c r="C25" s="1" t="s">
        <v>182</v>
      </c>
      <c r="D25" s="5"/>
      <c r="E25" s="5">
        <v>11965</v>
      </c>
      <c r="F25" s="16">
        <f t="shared" si="2"/>
        <v>11965</v>
      </c>
      <c r="G25" s="11">
        <v>0</v>
      </c>
    </row>
    <row r="26" spans="2:7" x14ac:dyDescent="0.25">
      <c r="B26" s="1">
        <v>6712</v>
      </c>
      <c r="C26" s="1" t="s">
        <v>58</v>
      </c>
      <c r="D26" s="5"/>
      <c r="E26" s="1"/>
      <c r="F26" s="9"/>
      <c r="G26" s="11">
        <v>0</v>
      </c>
    </row>
    <row r="27" spans="2:7" x14ac:dyDescent="0.25">
      <c r="B27" s="8"/>
      <c r="C27" s="8" t="s">
        <v>53</v>
      </c>
      <c r="D27" s="9">
        <f>SUM(D17)</f>
        <v>368319</v>
      </c>
      <c r="E27" s="9">
        <f>SUM(E17)</f>
        <v>64175</v>
      </c>
      <c r="F27" s="9">
        <f t="shared" si="2"/>
        <v>432494</v>
      </c>
      <c r="G27" s="11">
        <v>0</v>
      </c>
    </row>
    <row r="28" spans="2:7" x14ac:dyDescent="0.25">
      <c r="B28" s="1"/>
      <c r="C28" s="8" t="s">
        <v>44</v>
      </c>
      <c r="D28" s="5"/>
      <c r="E28" s="1"/>
      <c r="F28" s="9"/>
      <c r="G28" s="11">
        <v>0</v>
      </c>
    </row>
    <row r="29" spans="2:7" x14ac:dyDescent="0.25">
      <c r="B29" s="8">
        <v>3</v>
      </c>
      <c r="C29" s="8" t="s">
        <v>40</v>
      </c>
      <c r="D29" s="9">
        <f>SUM(D30+D37+D66)</f>
        <v>363319</v>
      </c>
      <c r="E29" s="9">
        <f>SUM(E30+E37+E66)</f>
        <v>41375</v>
      </c>
      <c r="F29" s="9">
        <f t="shared" si="2"/>
        <v>404694</v>
      </c>
      <c r="G29" s="11">
        <v>0</v>
      </c>
    </row>
    <row r="30" spans="2:7" x14ac:dyDescent="0.25">
      <c r="B30" s="8">
        <v>31</v>
      </c>
      <c r="C30" s="8" t="s">
        <v>8</v>
      </c>
      <c r="D30" s="8"/>
      <c r="E30" s="8">
        <f>SUM(E31+E35)</f>
        <v>13738</v>
      </c>
      <c r="F30" s="9">
        <f t="shared" si="2"/>
        <v>13738</v>
      </c>
      <c r="G30" s="11">
        <v>0</v>
      </c>
    </row>
    <row r="31" spans="2:7" x14ac:dyDescent="0.25">
      <c r="B31" s="8">
        <v>311</v>
      </c>
      <c r="C31" s="8" t="s">
        <v>9</v>
      </c>
      <c r="D31" s="1"/>
      <c r="E31" s="1">
        <f>SUM(E32)</f>
        <v>11793</v>
      </c>
      <c r="F31" s="9">
        <f t="shared" si="2"/>
        <v>11793</v>
      </c>
      <c r="G31" s="11">
        <v>0</v>
      </c>
    </row>
    <row r="32" spans="2:7" x14ac:dyDescent="0.25">
      <c r="B32" s="1">
        <v>3111</v>
      </c>
      <c r="C32" s="1" t="s">
        <v>194</v>
      </c>
      <c r="D32" s="1"/>
      <c r="E32" s="1">
        <v>11793</v>
      </c>
      <c r="F32" s="9">
        <f>SUM(D32+E32)</f>
        <v>11793</v>
      </c>
      <c r="G32" s="11">
        <v>0</v>
      </c>
    </row>
    <row r="33" spans="2:7" x14ac:dyDescent="0.25">
      <c r="B33" s="1">
        <v>312</v>
      </c>
      <c r="C33" s="1" t="s">
        <v>10</v>
      </c>
      <c r="D33" s="1"/>
      <c r="E33" s="1"/>
      <c r="F33" s="9">
        <f t="shared" si="2"/>
        <v>0</v>
      </c>
      <c r="G33" s="11">
        <v>0</v>
      </c>
    </row>
    <row r="34" spans="2:7" x14ac:dyDescent="0.25">
      <c r="B34" s="1">
        <v>3121</v>
      </c>
      <c r="C34" s="1" t="s">
        <v>10</v>
      </c>
      <c r="D34" s="1"/>
      <c r="E34" s="1"/>
      <c r="F34" s="9">
        <f t="shared" si="2"/>
        <v>0</v>
      </c>
      <c r="G34" s="11">
        <v>0</v>
      </c>
    </row>
    <row r="35" spans="2:7" x14ac:dyDescent="0.25">
      <c r="B35" s="1">
        <v>313</v>
      </c>
      <c r="C35" s="1" t="s">
        <v>11</v>
      </c>
      <c r="D35" s="1"/>
      <c r="E35" s="1">
        <f>SUM(E36)</f>
        <v>1945</v>
      </c>
      <c r="F35" s="9">
        <f t="shared" si="2"/>
        <v>1945</v>
      </c>
      <c r="G35" s="11">
        <v>0</v>
      </c>
    </row>
    <row r="36" spans="2:7" x14ac:dyDescent="0.25">
      <c r="B36" s="1">
        <v>3132</v>
      </c>
      <c r="C36" s="1" t="s">
        <v>12</v>
      </c>
      <c r="D36" s="1"/>
      <c r="E36" s="1">
        <v>1945</v>
      </c>
      <c r="F36" s="16">
        <f>SUM(D36+E36)</f>
        <v>1945</v>
      </c>
      <c r="G36" s="11">
        <v>0</v>
      </c>
    </row>
    <row r="37" spans="2:7" x14ac:dyDescent="0.25">
      <c r="B37" s="8">
        <v>32</v>
      </c>
      <c r="C37" s="8" t="s">
        <v>13</v>
      </c>
      <c r="D37" s="9">
        <f>SUM(D38+D43+D51+D62+D60)</f>
        <v>360229</v>
      </c>
      <c r="E37" s="9">
        <f>SUM(E38+E43+E51+E62+E60)</f>
        <v>27637</v>
      </c>
      <c r="F37" s="9">
        <f t="shared" si="2"/>
        <v>387866</v>
      </c>
      <c r="G37" s="10">
        <f t="shared" ref="G37:G52" si="3">F37*100/D37</f>
        <v>107.67206415918763</v>
      </c>
    </row>
    <row r="38" spans="2:7" x14ac:dyDescent="0.25">
      <c r="B38" s="8">
        <v>321</v>
      </c>
      <c r="C38" s="8" t="s">
        <v>14</v>
      </c>
      <c r="D38" s="9">
        <f>SUM(D39:D42)</f>
        <v>31840</v>
      </c>
      <c r="E38" s="9">
        <f t="shared" ref="E38" si="4">SUM(E39:E42)</f>
        <v>-21275</v>
      </c>
      <c r="F38" s="9">
        <f t="shared" si="2"/>
        <v>10565</v>
      </c>
      <c r="G38" s="10">
        <f t="shared" si="3"/>
        <v>33.181532663316581</v>
      </c>
    </row>
    <row r="39" spans="2:7" x14ac:dyDescent="0.25">
      <c r="B39" s="1">
        <v>3211</v>
      </c>
      <c r="C39" s="1" t="s">
        <v>15</v>
      </c>
      <c r="D39" s="5">
        <v>23600</v>
      </c>
      <c r="E39" s="5">
        <v>-17685</v>
      </c>
      <c r="F39" s="16">
        <v>4500</v>
      </c>
      <c r="G39" s="11">
        <f t="shared" si="3"/>
        <v>19.067796610169491</v>
      </c>
    </row>
    <row r="40" spans="2:7" x14ac:dyDescent="0.25">
      <c r="B40" s="1">
        <v>3212</v>
      </c>
      <c r="C40" s="1" t="s">
        <v>169</v>
      </c>
      <c r="D40" s="5"/>
      <c r="E40" s="5">
        <v>410</v>
      </c>
      <c r="F40" s="16">
        <f t="shared" si="2"/>
        <v>410</v>
      </c>
      <c r="G40" s="11">
        <v>0</v>
      </c>
    </row>
    <row r="41" spans="2:7" x14ac:dyDescent="0.25">
      <c r="B41" s="1">
        <v>3213</v>
      </c>
      <c r="C41" s="1" t="s">
        <v>16</v>
      </c>
      <c r="D41" s="5">
        <v>3000</v>
      </c>
      <c r="E41" s="5">
        <v>-1500</v>
      </c>
      <c r="F41" s="16">
        <f t="shared" si="2"/>
        <v>1500</v>
      </c>
      <c r="G41" s="11">
        <f t="shared" si="3"/>
        <v>50</v>
      </c>
    </row>
    <row r="42" spans="2:7" x14ac:dyDescent="0.25">
      <c r="B42" s="1">
        <v>3214</v>
      </c>
      <c r="C42" s="1" t="s">
        <v>17</v>
      </c>
      <c r="D42" s="5">
        <v>5240</v>
      </c>
      <c r="E42" s="5">
        <v>-2500</v>
      </c>
      <c r="F42" s="16">
        <f t="shared" si="2"/>
        <v>2740</v>
      </c>
      <c r="G42" s="11">
        <f t="shared" si="3"/>
        <v>52.290076335877863</v>
      </c>
    </row>
    <row r="43" spans="2:7" x14ac:dyDescent="0.25">
      <c r="B43" s="8">
        <v>322</v>
      </c>
      <c r="C43" s="8" t="s">
        <v>158</v>
      </c>
      <c r="D43" s="9">
        <f>SUM(D44:D50)</f>
        <v>230297</v>
      </c>
      <c r="E43" s="9">
        <f>SUM(E44:E50)</f>
        <v>10273</v>
      </c>
      <c r="F43" s="9">
        <f t="shared" si="2"/>
        <v>240570</v>
      </c>
      <c r="G43" s="10">
        <f t="shared" si="3"/>
        <v>104.46076153836134</v>
      </c>
    </row>
    <row r="44" spans="2:7" x14ac:dyDescent="0.25">
      <c r="B44" s="1">
        <v>3221</v>
      </c>
      <c r="C44" s="1" t="s">
        <v>18</v>
      </c>
      <c r="D44" s="5">
        <v>41200</v>
      </c>
      <c r="E44" s="5">
        <v>29993</v>
      </c>
      <c r="F44" s="16">
        <f t="shared" si="2"/>
        <v>71193</v>
      </c>
      <c r="G44" s="11">
        <f t="shared" si="3"/>
        <v>172.79854368932038</v>
      </c>
    </row>
    <row r="45" spans="2:7" x14ac:dyDescent="0.25">
      <c r="B45" s="1">
        <v>3222</v>
      </c>
      <c r="C45" s="1" t="s">
        <v>19</v>
      </c>
      <c r="D45" s="5">
        <v>9000</v>
      </c>
      <c r="E45" s="5">
        <v>-7431</v>
      </c>
      <c r="F45" s="16">
        <f t="shared" si="2"/>
        <v>1569</v>
      </c>
      <c r="G45" s="11">
        <f t="shared" si="3"/>
        <v>17.433333333333334</v>
      </c>
    </row>
    <row r="46" spans="2:7" x14ac:dyDescent="0.25">
      <c r="B46" s="1">
        <v>3222</v>
      </c>
      <c r="C46" s="1" t="s">
        <v>159</v>
      </c>
      <c r="D46" s="5"/>
      <c r="E46" s="5">
        <v>11965</v>
      </c>
      <c r="F46" s="16">
        <f t="shared" si="2"/>
        <v>11965</v>
      </c>
      <c r="G46" s="11">
        <v>0</v>
      </c>
    </row>
    <row r="47" spans="2:7" x14ac:dyDescent="0.25">
      <c r="B47" s="1">
        <v>3223</v>
      </c>
      <c r="C47" s="1" t="s">
        <v>20</v>
      </c>
      <c r="D47" s="5">
        <v>160000</v>
      </c>
      <c r="E47" s="5">
        <v>-19554</v>
      </c>
      <c r="F47" s="16">
        <f t="shared" si="2"/>
        <v>140446</v>
      </c>
      <c r="G47" s="11">
        <f t="shared" si="3"/>
        <v>87.778750000000002</v>
      </c>
    </row>
    <row r="48" spans="2:7" x14ac:dyDescent="0.25">
      <c r="B48" s="1">
        <v>3224</v>
      </c>
      <c r="C48" s="1" t="s">
        <v>21</v>
      </c>
      <c r="D48" s="5">
        <v>11595</v>
      </c>
      <c r="E48" s="5">
        <v>-2000</v>
      </c>
      <c r="F48" s="16">
        <f t="shared" si="2"/>
        <v>9595</v>
      </c>
      <c r="G48" s="11">
        <f t="shared" si="3"/>
        <v>82.751185855972409</v>
      </c>
    </row>
    <row r="49" spans="2:7" x14ac:dyDescent="0.25">
      <c r="B49" s="1">
        <v>3225</v>
      </c>
      <c r="C49" s="1" t="s">
        <v>22</v>
      </c>
      <c r="D49" s="5">
        <v>5150</v>
      </c>
      <c r="E49" s="5">
        <v>-1000</v>
      </c>
      <c r="F49" s="16">
        <f t="shared" si="2"/>
        <v>4150</v>
      </c>
      <c r="G49" s="11">
        <f t="shared" si="3"/>
        <v>80.582524271844662</v>
      </c>
    </row>
    <row r="50" spans="2:7" x14ac:dyDescent="0.25">
      <c r="B50" s="1">
        <v>3227</v>
      </c>
      <c r="C50" s="1" t="s">
        <v>23</v>
      </c>
      <c r="D50" s="5">
        <v>3352</v>
      </c>
      <c r="E50" s="5">
        <v>-1700</v>
      </c>
      <c r="F50" s="16">
        <f t="shared" si="2"/>
        <v>1652</v>
      </c>
      <c r="G50" s="11">
        <f t="shared" si="3"/>
        <v>49.28400954653938</v>
      </c>
    </row>
    <row r="51" spans="2:7" x14ac:dyDescent="0.25">
      <c r="B51" s="8">
        <v>323</v>
      </c>
      <c r="C51" s="8" t="s">
        <v>24</v>
      </c>
      <c r="D51" s="9">
        <f>SUM(D52:D59)</f>
        <v>87547</v>
      </c>
      <c r="E51" s="9">
        <f>SUM(E52:E59)</f>
        <v>29439</v>
      </c>
      <c r="F51" s="9">
        <f t="shared" si="2"/>
        <v>116986</v>
      </c>
      <c r="G51" s="10">
        <f t="shared" si="3"/>
        <v>133.62650918934972</v>
      </c>
    </row>
    <row r="52" spans="2:7" x14ac:dyDescent="0.25">
      <c r="B52" s="1">
        <v>3231</v>
      </c>
      <c r="C52" s="1" t="s">
        <v>25</v>
      </c>
      <c r="D52" s="5">
        <v>12353</v>
      </c>
      <c r="E52" s="5">
        <v>-1000</v>
      </c>
      <c r="F52" s="16">
        <f t="shared" si="2"/>
        <v>11353</v>
      </c>
      <c r="G52" s="11">
        <f t="shared" si="3"/>
        <v>91.904800453331177</v>
      </c>
    </row>
    <row r="53" spans="2:7" x14ac:dyDescent="0.25">
      <c r="B53" s="1">
        <v>3232</v>
      </c>
      <c r="C53" s="1" t="s">
        <v>26</v>
      </c>
      <c r="D53" s="5">
        <v>26000</v>
      </c>
      <c r="E53" s="5">
        <v>22135</v>
      </c>
      <c r="F53" s="16">
        <f t="shared" si="2"/>
        <v>48135</v>
      </c>
      <c r="G53" s="6">
        <f>F53*100/D53</f>
        <v>185.13461538461539</v>
      </c>
    </row>
    <row r="54" spans="2:7" x14ac:dyDescent="0.25">
      <c r="B54" s="1">
        <v>3233</v>
      </c>
      <c r="C54" s="1" t="s">
        <v>27</v>
      </c>
      <c r="D54" s="5">
        <v>1134</v>
      </c>
      <c r="E54" s="5">
        <v>2866</v>
      </c>
      <c r="F54" s="16">
        <f t="shared" si="2"/>
        <v>4000</v>
      </c>
      <c r="G54" s="6">
        <f>F54*100/D54</f>
        <v>352.73368606701939</v>
      </c>
    </row>
    <row r="55" spans="2:7" x14ac:dyDescent="0.25">
      <c r="B55" s="1">
        <v>3234</v>
      </c>
      <c r="C55" s="1" t="s">
        <v>28</v>
      </c>
      <c r="D55" s="5">
        <v>26000</v>
      </c>
      <c r="E55" s="5">
        <v>3438</v>
      </c>
      <c r="F55" s="16">
        <f t="shared" si="2"/>
        <v>29438</v>
      </c>
      <c r="G55" s="6">
        <f t="shared" ref="G55:G75" si="5">F55*100/D55</f>
        <v>113.22307692307692</v>
      </c>
    </row>
    <row r="56" spans="2:7" x14ac:dyDescent="0.25">
      <c r="B56" s="1">
        <v>3236</v>
      </c>
      <c r="C56" s="1" t="s">
        <v>29</v>
      </c>
      <c r="D56" s="5">
        <v>9000</v>
      </c>
      <c r="E56" s="5">
        <v>-8000</v>
      </c>
      <c r="F56" s="16">
        <f t="shared" si="2"/>
        <v>1000</v>
      </c>
      <c r="G56" s="6">
        <f t="shared" si="5"/>
        <v>11.111111111111111</v>
      </c>
    </row>
    <row r="57" spans="2:7" x14ac:dyDescent="0.25">
      <c r="B57" s="1">
        <v>3237</v>
      </c>
      <c r="C57" s="1" t="s">
        <v>155</v>
      </c>
      <c r="D57" s="5">
        <v>2060</v>
      </c>
      <c r="E57" s="5">
        <v>12000</v>
      </c>
      <c r="F57" s="16">
        <f t="shared" si="2"/>
        <v>14060</v>
      </c>
      <c r="G57" s="6">
        <f t="shared" si="5"/>
        <v>682.52427184466023</v>
      </c>
    </row>
    <row r="58" spans="2:7" x14ac:dyDescent="0.25">
      <c r="B58" s="1">
        <v>3238</v>
      </c>
      <c r="C58" s="1" t="s">
        <v>30</v>
      </c>
      <c r="D58" s="5">
        <v>7000</v>
      </c>
      <c r="E58" s="5">
        <v>1000</v>
      </c>
      <c r="F58" s="16">
        <f t="shared" si="2"/>
        <v>8000</v>
      </c>
      <c r="G58" s="6">
        <f t="shared" si="5"/>
        <v>114.28571428571429</v>
      </c>
    </row>
    <row r="59" spans="2:7" x14ac:dyDescent="0.25">
      <c r="B59" s="1">
        <v>3239</v>
      </c>
      <c r="C59" s="1" t="s">
        <v>31</v>
      </c>
      <c r="D59" s="5">
        <v>4000</v>
      </c>
      <c r="E59" s="5">
        <v>-3000</v>
      </c>
      <c r="F59" s="16">
        <f t="shared" si="2"/>
        <v>1000</v>
      </c>
      <c r="G59" s="6">
        <f t="shared" si="5"/>
        <v>25</v>
      </c>
    </row>
    <row r="60" spans="2:7" x14ac:dyDescent="0.25">
      <c r="B60" s="8">
        <v>324</v>
      </c>
      <c r="C60" s="8" t="s">
        <v>146</v>
      </c>
      <c r="D60" s="9">
        <f>SUM(D61)</f>
        <v>0</v>
      </c>
      <c r="E60" s="9">
        <f t="shared" ref="E60:F60" si="6">SUM(E61)</f>
        <v>5700</v>
      </c>
      <c r="F60" s="9">
        <f t="shared" si="6"/>
        <v>5700</v>
      </c>
      <c r="G60" s="6">
        <v>0</v>
      </c>
    </row>
    <row r="61" spans="2:7" x14ac:dyDescent="0.25">
      <c r="B61" s="1">
        <v>3241</v>
      </c>
      <c r="C61" s="1" t="s">
        <v>64</v>
      </c>
      <c r="D61" s="5">
        <v>0</v>
      </c>
      <c r="E61" s="1">
        <v>5700</v>
      </c>
      <c r="F61" s="16">
        <f t="shared" si="2"/>
        <v>5700</v>
      </c>
      <c r="G61" s="6">
        <v>0</v>
      </c>
    </row>
    <row r="62" spans="2:7" x14ac:dyDescent="0.25">
      <c r="B62" s="8">
        <v>329</v>
      </c>
      <c r="C62" s="8" t="s">
        <v>32</v>
      </c>
      <c r="D62" s="9">
        <f>SUM(D63:D65)</f>
        <v>10545</v>
      </c>
      <c r="E62" s="9">
        <f t="shared" ref="E62" si="7">SUM(E63:E65)</f>
        <v>3500</v>
      </c>
      <c r="F62" s="9">
        <f t="shared" si="2"/>
        <v>14045</v>
      </c>
      <c r="G62" s="10">
        <f t="shared" si="5"/>
        <v>133.19108582266477</v>
      </c>
    </row>
    <row r="63" spans="2:7" x14ac:dyDescent="0.25">
      <c r="B63" s="12">
        <v>3294</v>
      </c>
      <c r="C63" s="12" t="s">
        <v>59</v>
      </c>
      <c r="D63" s="16">
        <v>1000</v>
      </c>
      <c r="E63" s="16"/>
      <c r="F63" s="16">
        <f t="shared" si="2"/>
        <v>1000</v>
      </c>
      <c r="G63" s="6">
        <f t="shared" si="5"/>
        <v>100</v>
      </c>
    </row>
    <row r="64" spans="2:7" x14ac:dyDescent="0.25">
      <c r="B64" s="1">
        <v>3295</v>
      </c>
      <c r="C64" s="1" t="s">
        <v>33</v>
      </c>
      <c r="D64" s="5">
        <v>938</v>
      </c>
      <c r="E64" s="5">
        <v>-500</v>
      </c>
      <c r="F64" s="16">
        <f t="shared" si="2"/>
        <v>438</v>
      </c>
      <c r="G64" s="6">
        <f t="shared" si="5"/>
        <v>46.695095948827294</v>
      </c>
    </row>
    <row r="65" spans="2:7" x14ac:dyDescent="0.25">
      <c r="B65" s="1">
        <v>3299</v>
      </c>
      <c r="C65" s="1" t="s">
        <v>32</v>
      </c>
      <c r="D65" s="5">
        <v>8607</v>
      </c>
      <c r="E65" s="5">
        <v>4000</v>
      </c>
      <c r="F65" s="16">
        <f t="shared" si="2"/>
        <v>12607</v>
      </c>
      <c r="G65" s="6">
        <f t="shared" si="5"/>
        <v>146.4738003950273</v>
      </c>
    </row>
    <row r="66" spans="2:7" x14ac:dyDescent="0.25">
      <c r="B66" s="8">
        <v>34</v>
      </c>
      <c r="C66" s="8" t="s">
        <v>34</v>
      </c>
      <c r="D66" s="9">
        <f t="shared" ref="D66:E66" si="8">SUM(D67)</f>
        <v>3090</v>
      </c>
      <c r="E66" s="9">
        <f t="shared" si="8"/>
        <v>0</v>
      </c>
      <c r="F66" s="9">
        <f t="shared" si="2"/>
        <v>3090</v>
      </c>
      <c r="G66" s="10">
        <f t="shared" si="5"/>
        <v>100</v>
      </c>
    </row>
    <row r="67" spans="2:7" x14ac:dyDescent="0.25">
      <c r="B67" s="1">
        <v>343</v>
      </c>
      <c r="C67" s="1" t="s">
        <v>35</v>
      </c>
      <c r="D67" s="5">
        <v>3090</v>
      </c>
      <c r="E67" s="5"/>
      <c r="F67" s="16">
        <f t="shared" si="2"/>
        <v>3090</v>
      </c>
      <c r="G67" s="6">
        <f t="shared" si="5"/>
        <v>100</v>
      </c>
    </row>
    <row r="68" spans="2:7" x14ac:dyDescent="0.25">
      <c r="B68" s="1">
        <v>3431</v>
      </c>
      <c r="C68" s="1" t="s">
        <v>36</v>
      </c>
      <c r="D68" s="5">
        <v>3090</v>
      </c>
      <c r="E68" s="1"/>
      <c r="F68" s="16">
        <f t="shared" si="2"/>
        <v>3090</v>
      </c>
      <c r="G68" s="6">
        <f t="shared" si="5"/>
        <v>100</v>
      </c>
    </row>
    <row r="69" spans="2:7" x14ac:dyDescent="0.25">
      <c r="B69" s="8">
        <v>4</v>
      </c>
      <c r="C69" s="8" t="s">
        <v>62</v>
      </c>
      <c r="D69" s="9">
        <f t="shared" ref="D69" si="9">SUM(D73+D79+D70)</f>
        <v>5000</v>
      </c>
      <c r="E69" s="9">
        <f>SUM(E73+E79+E70)</f>
        <v>22800</v>
      </c>
      <c r="F69" s="9">
        <f t="shared" si="2"/>
        <v>27800</v>
      </c>
      <c r="G69" s="6">
        <f t="shared" si="5"/>
        <v>556</v>
      </c>
    </row>
    <row r="70" spans="2:7" x14ac:dyDescent="0.25">
      <c r="B70" s="8">
        <v>41</v>
      </c>
      <c r="C70" s="8" t="s">
        <v>140</v>
      </c>
      <c r="D70" s="9">
        <f t="shared" ref="D70:E70" si="10">SUM(D71)</f>
        <v>0</v>
      </c>
      <c r="E70" s="9">
        <f t="shared" si="10"/>
        <v>0</v>
      </c>
      <c r="F70" s="9">
        <f t="shared" si="2"/>
        <v>0</v>
      </c>
      <c r="G70" s="6">
        <v>0</v>
      </c>
    </row>
    <row r="71" spans="2:7" x14ac:dyDescent="0.25">
      <c r="B71" s="8">
        <v>412</v>
      </c>
      <c r="C71" s="8" t="s">
        <v>135</v>
      </c>
      <c r="D71" s="9">
        <f t="shared" ref="D71" si="11">SUM(D72)</f>
        <v>0</v>
      </c>
      <c r="E71" s="9">
        <f>SUM(E72)</f>
        <v>0</v>
      </c>
      <c r="F71" s="9">
        <f t="shared" si="2"/>
        <v>0</v>
      </c>
      <c r="G71" s="6">
        <v>0</v>
      </c>
    </row>
    <row r="72" spans="2:7" x14ac:dyDescent="0.25">
      <c r="B72" s="12">
        <v>4123</v>
      </c>
      <c r="C72" s="12" t="s">
        <v>134</v>
      </c>
      <c r="D72" s="16"/>
      <c r="E72" s="16"/>
      <c r="F72" s="9">
        <f t="shared" si="2"/>
        <v>0</v>
      </c>
      <c r="G72" s="6">
        <v>0</v>
      </c>
    </row>
    <row r="73" spans="2:7" x14ac:dyDescent="0.25">
      <c r="B73" s="8">
        <v>42</v>
      </c>
      <c r="C73" s="8" t="s">
        <v>37</v>
      </c>
      <c r="D73" s="9">
        <f>SUM(D74)</f>
        <v>5000</v>
      </c>
      <c r="E73" s="9">
        <f t="shared" ref="E73" si="12">SUM(E74)</f>
        <v>22800</v>
      </c>
      <c r="F73" s="9">
        <f t="shared" si="2"/>
        <v>27800</v>
      </c>
      <c r="G73" s="6">
        <f t="shared" si="5"/>
        <v>556</v>
      </c>
    </row>
    <row r="74" spans="2:7" x14ac:dyDescent="0.25">
      <c r="B74" s="8">
        <v>422</v>
      </c>
      <c r="C74" s="8" t="s">
        <v>38</v>
      </c>
      <c r="D74" s="9">
        <f>SUM(D75:D78)</f>
        <v>5000</v>
      </c>
      <c r="E74" s="9">
        <f t="shared" ref="E74" si="13">SUM(E75:E77)</f>
        <v>22800</v>
      </c>
      <c r="F74" s="9">
        <f t="shared" si="2"/>
        <v>27800</v>
      </c>
      <c r="G74" s="6">
        <f t="shared" si="5"/>
        <v>556</v>
      </c>
    </row>
    <row r="75" spans="2:7" x14ac:dyDescent="0.25">
      <c r="B75" s="12">
        <v>4221</v>
      </c>
      <c r="C75" s="1" t="s">
        <v>39</v>
      </c>
      <c r="D75" s="5">
        <v>5000</v>
      </c>
      <c r="E75" s="5">
        <v>18000</v>
      </c>
      <c r="F75" s="16">
        <f t="shared" si="2"/>
        <v>23000</v>
      </c>
      <c r="G75" s="6">
        <f t="shared" si="5"/>
        <v>460</v>
      </c>
    </row>
    <row r="76" spans="2:7" x14ac:dyDescent="0.25">
      <c r="B76" s="12">
        <v>42262</v>
      </c>
      <c r="C76" s="1" t="s">
        <v>186</v>
      </c>
      <c r="D76" s="5"/>
      <c r="E76" s="5">
        <v>4800</v>
      </c>
      <c r="F76" s="16">
        <f t="shared" si="2"/>
        <v>4800</v>
      </c>
      <c r="G76" s="6">
        <v>0</v>
      </c>
    </row>
    <row r="77" spans="2:7" x14ac:dyDescent="0.25">
      <c r="B77" s="12">
        <v>4227</v>
      </c>
      <c r="C77" s="1" t="s">
        <v>139</v>
      </c>
      <c r="D77" s="5">
        <v>0</v>
      </c>
      <c r="E77" s="5"/>
      <c r="F77" s="9">
        <f t="shared" si="2"/>
        <v>0</v>
      </c>
      <c r="G77" s="6"/>
    </row>
    <row r="78" spans="2:7" x14ac:dyDescent="0.25">
      <c r="B78" s="12">
        <v>42411</v>
      </c>
      <c r="C78" s="1" t="s">
        <v>87</v>
      </c>
      <c r="D78" s="5">
        <v>0</v>
      </c>
      <c r="E78" s="5"/>
      <c r="F78" s="9">
        <f t="shared" si="2"/>
        <v>0</v>
      </c>
      <c r="G78" s="6"/>
    </row>
    <row r="79" spans="2:7" x14ac:dyDescent="0.25">
      <c r="B79" s="8">
        <v>45</v>
      </c>
      <c r="C79" s="8" t="s">
        <v>61</v>
      </c>
      <c r="D79" s="9">
        <f>SUM(D80)</f>
        <v>0</v>
      </c>
      <c r="E79" s="5">
        <f t="shared" ref="E79" si="14">SUM(E80)</f>
        <v>0</v>
      </c>
      <c r="F79" s="9">
        <f t="shared" si="2"/>
        <v>0</v>
      </c>
      <c r="G79" s="6"/>
    </row>
    <row r="80" spans="2:7" x14ac:dyDescent="0.25">
      <c r="B80" s="1">
        <v>451</v>
      </c>
      <c r="C80" s="1" t="s">
        <v>60</v>
      </c>
      <c r="D80" s="5">
        <f>D81</f>
        <v>0</v>
      </c>
      <c r="E80" s="5">
        <f t="shared" ref="E80" si="15">E81</f>
        <v>0</v>
      </c>
      <c r="F80" s="9">
        <f t="shared" si="2"/>
        <v>0</v>
      </c>
      <c r="G80" s="6"/>
    </row>
    <row r="81" spans="2:7" x14ac:dyDescent="0.25">
      <c r="B81" s="1">
        <v>4511</v>
      </c>
      <c r="C81" s="1" t="s">
        <v>60</v>
      </c>
      <c r="D81" s="5"/>
      <c r="E81" s="1"/>
      <c r="F81" s="9">
        <f t="shared" si="2"/>
        <v>0</v>
      </c>
      <c r="G81" s="6"/>
    </row>
    <row r="82" spans="2:7" x14ac:dyDescent="0.25">
      <c r="B82" s="8"/>
      <c r="C82" s="8" t="s">
        <v>52</v>
      </c>
      <c r="D82" s="9">
        <f>SUM(D29+D69)</f>
        <v>368319</v>
      </c>
      <c r="E82" s="9">
        <f>SUM(E29+E69)</f>
        <v>64175</v>
      </c>
      <c r="F82" s="9">
        <f t="shared" si="2"/>
        <v>432494</v>
      </c>
      <c r="G82" s="10">
        <f>F82*100/D82</f>
        <v>117.42375495155015</v>
      </c>
    </row>
    <row r="83" spans="2:7" x14ac:dyDescent="0.25">
      <c r="B83" s="8"/>
      <c r="C83" s="8" t="s">
        <v>53</v>
      </c>
      <c r="D83" s="9">
        <f>SUM(D27)</f>
        <v>368319</v>
      </c>
      <c r="E83" s="9">
        <f>SUM(E27)</f>
        <v>64175</v>
      </c>
      <c r="F83" s="9">
        <f t="shared" si="2"/>
        <v>432494</v>
      </c>
      <c r="G83" s="10">
        <f>F83*100/D83</f>
        <v>117.42375495155015</v>
      </c>
    </row>
    <row r="84" spans="2:7" x14ac:dyDescent="0.25">
      <c r="B84" s="8"/>
      <c r="C84" s="8" t="s">
        <v>68</v>
      </c>
      <c r="D84" s="9">
        <f>SUM(D83-D29-D69)</f>
        <v>0</v>
      </c>
      <c r="E84" s="9">
        <f>SUM(E83-E29-E69)</f>
        <v>0</v>
      </c>
      <c r="F84" s="9">
        <f t="shared" si="2"/>
        <v>0</v>
      </c>
      <c r="G84" s="6"/>
    </row>
    <row r="85" spans="2:7" x14ac:dyDescent="0.25">
      <c r="B85" s="8"/>
      <c r="C85" s="8" t="s">
        <v>66</v>
      </c>
      <c r="D85" s="9"/>
      <c r="E85" s="9"/>
      <c r="F85" s="9"/>
      <c r="G85" s="6"/>
    </row>
    <row r="86" spans="2:7" x14ac:dyDescent="0.25">
      <c r="B86" s="8"/>
      <c r="C86" s="8" t="s">
        <v>67</v>
      </c>
      <c r="D86" s="9"/>
      <c r="E86" s="9"/>
      <c r="F86" s="9"/>
      <c r="G86" s="6"/>
    </row>
    <row r="87" spans="2:7" x14ac:dyDescent="0.25">
      <c r="B87" s="18" t="s">
        <v>41</v>
      </c>
      <c r="C87" s="19"/>
      <c r="D87" s="20"/>
      <c r="E87" s="20"/>
      <c r="F87" s="20"/>
      <c r="G87" s="17"/>
    </row>
    <row r="88" spans="2:7" ht="30" x14ac:dyDescent="0.25">
      <c r="B88" s="2" t="s">
        <v>4</v>
      </c>
      <c r="C88" s="2" t="s">
        <v>176</v>
      </c>
      <c r="D88" s="13" t="s">
        <v>183</v>
      </c>
      <c r="E88" s="14" t="s">
        <v>161</v>
      </c>
      <c r="F88" s="28" t="s">
        <v>162</v>
      </c>
      <c r="G88" s="2" t="s">
        <v>6</v>
      </c>
    </row>
    <row r="89" spans="2:7" x14ac:dyDescent="0.25">
      <c r="B89" s="3">
        <v>1</v>
      </c>
      <c r="C89" s="4">
        <v>2</v>
      </c>
      <c r="D89" s="4">
        <v>3</v>
      </c>
      <c r="E89" s="4">
        <v>4</v>
      </c>
      <c r="F89" s="15">
        <v>5</v>
      </c>
      <c r="G89" s="4" t="s">
        <v>57</v>
      </c>
    </row>
    <row r="90" spans="2:7" x14ac:dyDescent="0.25">
      <c r="B90" s="8">
        <v>64</v>
      </c>
      <c r="C90" s="8" t="s">
        <v>49</v>
      </c>
      <c r="D90" s="9">
        <f>SUM(D91)</f>
        <v>315</v>
      </c>
      <c r="E90" s="9">
        <f t="shared" ref="E90:E91" si="16">SUM(E91)</f>
        <v>-215</v>
      </c>
      <c r="F90" s="30">
        <f>SUM(D90+E90)</f>
        <v>100</v>
      </c>
      <c r="G90" s="10">
        <f>F90/D90*100</f>
        <v>31.746031746031743</v>
      </c>
    </row>
    <row r="91" spans="2:7" x14ac:dyDescent="0.25">
      <c r="B91" s="8">
        <v>641</v>
      </c>
      <c r="C91" s="8" t="s">
        <v>50</v>
      </c>
      <c r="D91" s="9">
        <f>SUM(D92)</f>
        <v>315</v>
      </c>
      <c r="E91" s="9">
        <f t="shared" si="16"/>
        <v>-215</v>
      </c>
      <c r="F91" s="30">
        <f t="shared" ref="F91:F124" si="17">SUM(D91+E91)</f>
        <v>100</v>
      </c>
      <c r="G91" s="10">
        <f t="shared" ref="G91:G97" si="18">F91/D91*100</f>
        <v>31.746031746031743</v>
      </c>
    </row>
    <row r="92" spans="2:7" x14ac:dyDescent="0.25">
      <c r="B92" s="12">
        <v>6413</v>
      </c>
      <c r="C92" s="12" t="s">
        <v>51</v>
      </c>
      <c r="D92" s="16">
        <v>315</v>
      </c>
      <c r="E92" s="16">
        <v>-215</v>
      </c>
      <c r="F92" s="31">
        <f t="shared" si="17"/>
        <v>100</v>
      </c>
      <c r="G92" s="11">
        <f t="shared" si="18"/>
        <v>31.746031746031743</v>
      </c>
    </row>
    <row r="93" spans="2:7" x14ac:dyDescent="0.25">
      <c r="B93" s="8">
        <v>66</v>
      </c>
      <c r="C93" s="8" t="s">
        <v>42</v>
      </c>
      <c r="D93" s="9">
        <f t="shared" ref="D93:E93" si="19">SUM(D94)</f>
        <v>47277</v>
      </c>
      <c r="E93" s="9">
        <f t="shared" si="19"/>
        <v>-22902</v>
      </c>
      <c r="F93" s="30">
        <f t="shared" si="17"/>
        <v>24375</v>
      </c>
      <c r="G93" s="10">
        <f t="shared" si="18"/>
        <v>51.557839964464748</v>
      </c>
    </row>
    <row r="94" spans="2:7" x14ac:dyDescent="0.25">
      <c r="B94" s="8">
        <v>661</v>
      </c>
      <c r="C94" s="8" t="s">
        <v>42</v>
      </c>
      <c r="D94" s="9">
        <f>SUM(D95+D96)</f>
        <v>47277</v>
      </c>
      <c r="E94" s="9">
        <f t="shared" ref="E94" si="20">SUM(E95+E96)</f>
        <v>-22902</v>
      </c>
      <c r="F94" s="30">
        <f t="shared" si="17"/>
        <v>24375</v>
      </c>
      <c r="G94" s="10">
        <f t="shared" si="18"/>
        <v>51.557839964464748</v>
      </c>
    </row>
    <row r="95" spans="2:7" x14ac:dyDescent="0.25">
      <c r="B95" s="12">
        <v>6614</v>
      </c>
      <c r="C95" s="12" t="s">
        <v>65</v>
      </c>
      <c r="D95" s="16"/>
      <c r="E95" s="16">
        <v>98</v>
      </c>
      <c r="F95" s="31">
        <f t="shared" si="17"/>
        <v>98</v>
      </c>
      <c r="G95" s="10"/>
    </row>
    <row r="96" spans="2:7" x14ac:dyDescent="0.25">
      <c r="B96" s="1">
        <v>6615</v>
      </c>
      <c r="C96" s="1" t="s">
        <v>43</v>
      </c>
      <c r="D96" s="5">
        <v>47277</v>
      </c>
      <c r="E96" s="5">
        <v>-23000</v>
      </c>
      <c r="F96" s="31">
        <f t="shared" si="17"/>
        <v>24277</v>
      </c>
      <c r="G96" s="11">
        <f t="shared" si="18"/>
        <v>51.350551007889663</v>
      </c>
    </row>
    <row r="97" spans="2:7" x14ac:dyDescent="0.25">
      <c r="B97" s="8"/>
      <c r="C97" s="8" t="s">
        <v>53</v>
      </c>
      <c r="D97" s="9">
        <f>SUM(D93+D90)</f>
        <v>47592</v>
      </c>
      <c r="E97" s="9">
        <f t="shared" ref="E97" si="21">SUM(E93+E90)</f>
        <v>-23117</v>
      </c>
      <c r="F97" s="30">
        <f t="shared" si="17"/>
        <v>24475</v>
      </c>
      <c r="G97" s="10">
        <f t="shared" si="18"/>
        <v>51.426710371491005</v>
      </c>
    </row>
    <row r="98" spans="2:7" x14ac:dyDescent="0.25">
      <c r="B98" s="1"/>
      <c r="C98" s="8" t="s">
        <v>44</v>
      </c>
      <c r="D98" s="5"/>
      <c r="E98" s="5"/>
      <c r="F98" s="30"/>
      <c r="G98" s="12"/>
    </row>
    <row r="99" spans="2:7" x14ac:dyDescent="0.25">
      <c r="B99" s="8">
        <v>3</v>
      </c>
      <c r="C99" s="8" t="s">
        <v>40</v>
      </c>
      <c r="D99" s="9">
        <f t="shared" ref="D99:E99" si="22">SUM(D100+D106+D118)</f>
        <v>39867</v>
      </c>
      <c r="E99" s="9">
        <f t="shared" si="22"/>
        <v>-15392</v>
      </c>
      <c r="F99" s="30">
        <f t="shared" si="17"/>
        <v>24475</v>
      </c>
      <c r="G99" s="10">
        <v>0</v>
      </c>
    </row>
    <row r="100" spans="2:7" x14ac:dyDescent="0.25">
      <c r="B100" s="8">
        <v>31</v>
      </c>
      <c r="C100" s="8" t="s">
        <v>8</v>
      </c>
      <c r="D100" s="9">
        <f>SUM(D101+D104)</f>
        <v>7106</v>
      </c>
      <c r="E100" s="9">
        <f t="shared" ref="E100" si="23">SUM(E101+E104)</f>
        <v>-3029</v>
      </c>
      <c r="F100" s="30">
        <f t="shared" si="17"/>
        <v>4077</v>
      </c>
      <c r="G100" s="10">
        <v>0</v>
      </c>
    </row>
    <row r="101" spans="2:7" x14ac:dyDescent="0.25">
      <c r="B101" s="8">
        <v>311</v>
      </c>
      <c r="C101" s="8" t="s">
        <v>9</v>
      </c>
      <c r="D101" s="9">
        <f>SUM(D102:D103)</f>
        <v>6100</v>
      </c>
      <c r="E101" s="9">
        <f>SUM(E102:E103)</f>
        <v>-2600</v>
      </c>
      <c r="F101" s="30">
        <f t="shared" si="17"/>
        <v>3500</v>
      </c>
      <c r="G101" s="10">
        <f t="shared" ref="G101:G109" si="24">F101*100/D101</f>
        <v>57.377049180327866</v>
      </c>
    </row>
    <row r="102" spans="2:7" x14ac:dyDescent="0.25">
      <c r="B102" s="1">
        <v>3113</v>
      </c>
      <c r="C102" s="1" t="s">
        <v>45</v>
      </c>
      <c r="D102" s="5">
        <v>5300</v>
      </c>
      <c r="E102" s="5">
        <v>-2300</v>
      </c>
      <c r="F102" s="31">
        <f t="shared" si="17"/>
        <v>3000</v>
      </c>
      <c r="G102" s="11">
        <f t="shared" si="24"/>
        <v>56.60377358490566</v>
      </c>
    </row>
    <row r="103" spans="2:7" x14ac:dyDescent="0.25">
      <c r="B103" s="1">
        <v>3114</v>
      </c>
      <c r="C103" s="1" t="s">
        <v>46</v>
      </c>
      <c r="D103" s="5">
        <v>800</v>
      </c>
      <c r="E103" s="5">
        <v>-300</v>
      </c>
      <c r="F103" s="31">
        <f t="shared" si="17"/>
        <v>500</v>
      </c>
      <c r="G103" s="11">
        <f t="shared" si="24"/>
        <v>62.5</v>
      </c>
    </row>
    <row r="104" spans="2:7" x14ac:dyDescent="0.25">
      <c r="B104" s="8">
        <v>313</v>
      </c>
      <c r="C104" s="8" t="s">
        <v>11</v>
      </c>
      <c r="D104" s="9">
        <f>SUM(D105)</f>
        <v>1006</v>
      </c>
      <c r="E104" s="9">
        <f>SUM(E105)</f>
        <v>-429</v>
      </c>
      <c r="F104" s="30">
        <f t="shared" si="17"/>
        <v>577</v>
      </c>
      <c r="G104" s="10">
        <f t="shared" si="24"/>
        <v>57.355864811133202</v>
      </c>
    </row>
    <row r="105" spans="2:7" x14ac:dyDescent="0.25">
      <c r="B105" s="1">
        <v>3132</v>
      </c>
      <c r="C105" s="1" t="s">
        <v>47</v>
      </c>
      <c r="D105" s="5">
        <v>1006</v>
      </c>
      <c r="E105" s="5">
        <v>-429</v>
      </c>
      <c r="F105" s="30">
        <f t="shared" si="17"/>
        <v>577</v>
      </c>
      <c r="G105" s="11">
        <f t="shared" si="24"/>
        <v>57.355864811133202</v>
      </c>
    </row>
    <row r="106" spans="2:7" x14ac:dyDescent="0.25">
      <c r="B106" s="8">
        <v>32</v>
      </c>
      <c r="C106" s="8" t="s">
        <v>13</v>
      </c>
      <c r="D106" s="9">
        <f>SUM(D107+D112+D116)</f>
        <v>32761</v>
      </c>
      <c r="E106" s="9">
        <f t="shared" ref="E106" si="25">SUM(E107+E112+E116)</f>
        <v>-12363</v>
      </c>
      <c r="F106" s="30">
        <f t="shared" si="17"/>
        <v>20398</v>
      </c>
      <c r="G106" s="10">
        <f t="shared" si="24"/>
        <v>62.263056683251428</v>
      </c>
    </row>
    <row r="107" spans="2:7" x14ac:dyDescent="0.25">
      <c r="B107" s="8">
        <v>322</v>
      </c>
      <c r="C107" s="8" t="s">
        <v>48</v>
      </c>
      <c r="D107" s="9">
        <f>SUM(D108:D111)</f>
        <v>16450</v>
      </c>
      <c r="E107" s="9">
        <f t="shared" ref="E107" si="26">SUM(E108:E111)</f>
        <v>-7432</v>
      </c>
      <c r="F107" s="30">
        <f t="shared" si="17"/>
        <v>9018</v>
      </c>
      <c r="G107" s="10">
        <f t="shared" si="24"/>
        <v>54.820668693009118</v>
      </c>
    </row>
    <row r="108" spans="2:7" x14ac:dyDescent="0.25">
      <c r="B108" s="1">
        <v>3221</v>
      </c>
      <c r="C108" s="1" t="s">
        <v>18</v>
      </c>
      <c r="D108" s="5">
        <v>4635</v>
      </c>
      <c r="E108" s="5">
        <v>233</v>
      </c>
      <c r="F108" s="31">
        <f t="shared" si="17"/>
        <v>4868</v>
      </c>
      <c r="G108" s="11">
        <f t="shared" si="24"/>
        <v>105.0269687162891</v>
      </c>
    </row>
    <row r="109" spans="2:7" x14ac:dyDescent="0.25">
      <c r="B109" s="1">
        <v>3222</v>
      </c>
      <c r="C109" s="1" t="s">
        <v>19</v>
      </c>
      <c r="D109" s="5">
        <v>2575</v>
      </c>
      <c r="E109" s="5">
        <v>-2575</v>
      </c>
      <c r="F109" s="31">
        <f t="shared" si="17"/>
        <v>0</v>
      </c>
      <c r="G109" s="11">
        <f t="shared" si="24"/>
        <v>0</v>
      </c>
    </row>
    <row r="110" spans="2:7" x14ac:dyDescent="0.25">
      <c r="B110" s="1">
        <v>3224</v>
      </c>
      <c r="C110" s="1" t="s">
        <v>21</v>
      </c>
      <c r="D110" s="5">
        <v>6150</v>
      </c>
      <c r="E110" s="5">
        <v>-2000</v>
      </c>
      <c r="F110" s="31">
        <f t="shared" si="17"/>
        <v>4150</v>
      </c>
      <c r="G110" s="11">
        <f>F110*100/D110</f>
        <v>67.479674796747972</v>
      </c>
    </row>
    <row r="111" spans="2:7" x14ac:dyDescent="0.25">
      <c r="B111" s="1">
        <v>3225</v>
      </c>
      <c r="C111" s="1" t="s">
        <v>22</v>
      </c>
      <c r="D111" s="5">
        <v>3090</v>
      </c>
      <c r="E111" s="5">
        <v>-3090</v>
      </c>
      <c r="F111" s="31">
        <f t="shared" si="17"/>
        <v>0</v>
      </c>
      <c r="G111" s="11">
        <f>F111*100/D111</f>
        <v>0</v>
      </c>
    </row>
    <row r="112" spans="2:7" x14ac:dyDescent="0.25">
      <c r="B112" s="8">
        <v>323</v>
      </c>
      <c r="C112" s="8" t="s">
        <v>24</v>
      </c>
      <c r="D112" s="9">
        <f t="shared" ref="D112:E112" si="27">SUM(D113:D115)</f>
        <v>13501</v>
      </c>
      <c r="E112" s="9">
        <f t="shared" si="27"/>
        <v>-2121</v>
      </c>
      <c r="F112" s="30">
        <f t="shared" si="17"/>
        <v>11380</v>
      </c>
      <c r="G112" s="10">
        <f>F112*100/D112</f>
        <v>84.290052588697137</v>
      </c>
    </row>
    <row r="113" spans="2:7" x14ac:dyDescent="0.25">
      <c r="B113" s="1">
        <v>3232</v>
      </c>
      <c r="C113" s="1" t="s">
        <v>26</v>
      </c>
      <c r="D113" s="5">
        <v>6688</v>
      </c>
      <c r="E113" s="5">
        <v>-121</v>
      </c>
      <c r="F113" s="31">
        <f t="shared" si="17"/>
        <v>6567</v>
      </c>
      <c r="G113" s="11">
        <f>F113*100/D113</f>
        <v>98.190789473684205</v>
      </c>
    </row>
    <row r="114" spans="2:7" x14ac:dyDescent="0.25">
      <c r="B114" s="1">
        <v>3234</v>
      </c>
      <c r="C114" s="1" t="s">
        <v>28</v>
      </c>
      <c r="D114" s="5">
        <v>6813</v>
      </c>
      <c r="E114" s="5">
        <v>-2000</v>
      </c>
      <c r="F114" s="31">
        <f t="shared" si="17"/>
        <v>4813</v>
      </c>
      <c r="G114" s="11">
        <f>F114*100/D114</f>
        <v>70.644356377513574</v>
      </c>
    </row>
    <row r="115" spans="2:7" x14ac:dyDescent="0.25">
      <c r="B115" s="1">
        <v>3239</v>
      </c>
      <c r="C115" s="1" t="s">
        <v>31</v>
      </c>
      <c r="D115" s="5"/>
      <c r="E115" s="5">
        <v>0</v>
      </c>
      <c r="F115" s="30">
        <f t="shared" si="17"/>
        <v>0</v>
      </c>
      <c r="G115" s="11">
        <v>0</v>
      </c>
    </row>
    <row r="116" spans="2:7" x14ac:dyDescent="0.25">
      <c r="B116" s="8">
        <v>329</v>
      </c>
      <c r="C116" s="8" t="s">
        <v>32</v>
      </c>
      <c r="D116" s="9">
        <f>SUM(D117)</f>
        <v>2810</v>
      </c>
      <c r="E116" s="9">
        <f t="shared" ref="E116" si="28">SUM(E117)</f>
        <v>-2810</v>
      </c>
      <c r="F116" s="30">
        <f t="shared" si="17"/>
        <v>0</v>
      </c>
      <c r="G116" s="11">
        <f t="shared" ref="G116:G122" si="29">F116*100/D116</f>
        <v>0</v>
      </c>
    </row>
    <row r="117" spans="2:7" x14ac:dyDescent="0.25">
      <c r="B117" s="1">
        <v>3299</v>
      </c>
      <c r="C117" s="1" t="s">
        <v>32</v>
      </c>
      <c r="D117" s="5">
        <v>2810</v>
      </c>
      <c r="E117" s="5">
        <v>-2810</v>
      </c>
      <c r="F117" s="31">
        <f t="shared" si="17"/>
        <v>0</v>
      </c>
      <c r="G117" s="11">
        <f t="shared" si="29"/>
        <v>0</v>
      </c>
    </row>
    <row r="118" spans="2:7" x14ac:dyDescent="0.25">
      <c r="B118" s="8">
        <v>34</v>
      </c>
      <c r="C118" s="8" t="s">
        <v>141</v>
      </c>
      <c r="D118" s="9">
        <f t="shared" ref="D118:E118" si="30">SUM(D119)</f>
        <v>0</v>
      </c>
      <c r="E118" s="9">
        <f t="shared" si="30"/>
        <v>0</v>
      </c>
      <c r="F118" s="30">
        <f t="shared" si="17"/>
        <v>0</v>
      </c>
      <c r="G118" s="11">
        <v>0</v>
      </c>
    </row>
    <row r="119" spans="2:7" x14ac:dyDescent="0.25">
      <c r="B119" s="8">
        <v>343</v>
      </c>
      <c r="C119" s="8" t="s">
        <v>35</v>
      </c>
      <c r="D119" s="9">
        <f t="shared" ref="D119:E119" si="31">SUM(D120)</f>
        <v>0</v>
      </c>
      <c r="E119" s="9">
        <f t="shared" si="31"/>
        <v>0</v>
      </c>
      <c r="F119" s="30">
        <f t="shared" si="17"/>
        <v>0</v>
      </c>
      <c r="G119" s="11">
        <v>0</v>
      </c>
    </row>
    <row r="120" spans="2:7" x14ac:dyDescent="0.25">
      <c r="B120" s="1">
        <v>3431</v>
      </c>
      <c r="C120" s="1" t="s">
        <v>36</v>
      </c>
      <c r="D120" s="5"/>
      <c r="E120" s="5"/>
      <c r="F120" s="30">
        <f t="shared" si="17"/>
        <v>0</v>
      </c>
      <c r="G120" s="11">
        <v>0</v>
      </c>
    </row>
    <row r="121" spans="2:7" x14ac:dyDescent="0.25">
      <c r="B121" s="8">
        <v>42</v>
      </c>
      <c r="C121" s="8" t="s">
        <v>37</v>
      </c>
      <c r="D121" s="9">
        <f>SUM(D122)</f>
        <v>7725</v>
      </c>
      <c r="E121" s="9">
        <f t="shared" ref="E121" si="32">SUM(E122)</f>
        <v>-7725</v>
      </c>
      <c r="F121" s="30">
        <f t="shared" si="17"/>
        <v>0</v>
      </c>
      <c r="G121" s="11">
        <f t="shared" si="29"/>
        <v>0</v>
      </c>
    </row>
    <row r="122" spans="2:7" x14ac:dyDescent="0.25">
      <c r="B122" s="1">
        <v>4221</v>
      </c>
      <c r="C122" s="1" t="s">
        <v>39</v>
      </c>
      <c r="D122" s="5">
        <v>7725</v>
      </c>
      <c r="E122" s="5">
        <v>-7725</v>
      </c>
      <c r="F122" s="31">
        <f t="shared" si="17"/>
        <v>0</v>
      </c>
      <c r="G122" s="11">
        <f t="shared" si="29"/>
        <v>0</v>
      </c>
    </row>
    <row r="123" spans="2:7" x14ac:dyDescent="0.25">
      <c r="B123" s="8"/>
      <c r="C123" s="8" t="s">
        <v>54</v>
      </c>
      <c r="D123" s="9">
        <f>SUM(D99+D121)</f>
        <v>47592</v>
      </c>
      <c r="E123" s="9">
        <f t="shared" ref="E123" si="33">SUM(E99+E121)</f>
        <v>-23117</v>
      </c>
      <c r="F123" s="30">
        <f t="shared" si="17"/>
        <v>24475</v>
      </c>
      <c r="G123" s="10">
        <f>F123*100/D123</f>
        <v>51.426710371491005</v>
      </c>
    </row>
    <row r="124" spans="2:7" x14ac:dyDescent="0.25">
      <c r="B124" s="8"/>
      <c r="C124" s="8" t="s">
        <v>53</v>
      </c>
      <c r="D124" s="9">
        <f>SUM(D97)</f>
        <v>47592</v>
      </c>
      <c r="E124" s="9">
        <f t="shared" ref="E124" si="34">SUM(E97)</f>
        <v>-23117</v>
      </c>
      <c r="F124" s="30">
        <f t="shared" si="17"/>
        <v>24475</v>
      </c>
      <c r="G124" s="10">
        <f>F124*100/D124</f>
        <v>51.426710371491005</v>
      </c>
    </row>
    <row r="125" spans="2:7" x14ac:dyDescent="0.25">
      <c r="B125" s="8"/>
      <c r="C125" s="8" t="s">
        <v>68</v>
      </c>
      <c r="D125" s="9">
        <f>SUM(D124-D123)</f>
        <v>0</v>
      </c>
      <c r="E125" s="9">
        <f t="shared" ref="E125" si="35">SUM(E124-E123)</f>
        <v>0</v>
      </c>
      <c r="F125" s="9"/>
      <c r="G125" s="11"/>
    </row>
    <row r="126" spans="2:7" x14ac:dyDescent="0.25">
      <c r="B126" s="8"/>
      <c r="C126" s="8" t="s">
        <v>69</v>
      </c>
      <c r="D126" s="9"/>
      <c r="E126" s="9"/>
      <c r="F126" s="9"/>
      <c r="G126" s="11"/>
    </row>
    <row r="127" spans="2:7" x14ac:dyDescent="0.25">
      <c r="B127" s="8"/>
      <c r="C127" s="8" t="s">
        <v>67</v>
      </c>
      <c r="D127" s="9"/>
      <c r="E127" s="9">
        <f t="shared" ref="E127" si="36">SUM(E125-E126)</f>
        <v>0</v>
      </c>
      <c r="F127" s="9"/>
      <c r="G127" s="11"/>
    </row>
    <row r="128" spans="2:7" x14ac:dyDescent="0.25">
      <c r="B128" s="21" t="s">
        <v>72</v>
      </c>
      <c r="C128" s="21"/>
      <c r="D128" s="32"/>
      <c r="E128" s="22"/>
      <c r="F128" s="22"/>
      <c r="G128" s="29"/>
    </row>
    <row r="129" spans="2:7" ht="30" x14ac:dyDescent="0.25">
      <c r="B129" s="2" t="s">
        <v>4</v>
      </c>
      <c r="C129" s="2" t="s">
        <v>179</v>
      </c>
      <c r="D129" s="33" t="s">
        <v>184</v>
      </c>
      <c r="E129" s="34" t="s">
        <v>161</v>
      </c>
      <c r="F129" s="34" t="s">
        <v>162</v>
      </c>
      <c r="G129" s="2" t="s">
        <v>6</v>
      </c>
    </row>
    <row r="130" spans="2:7" x14ac:dyDescent="0.25">
      <c r="B130" s="3">
        <v>1</v>
      </c>
      <c r="C130" s="4">
        <v>2</v>
      </c>
      <c r="D130" s="35">
        <v>3</v>
      </c>
      <c r="E130" s="35">
        <v>4</v>
      </c>
      <c r="F130" s="35">
        <v>5</v>
      </c>
      <c r="G130" s="4" t="s">
        <v>57</v>
      </c>
    </row>
    <row r="131" spans="2:7" x14ac:dyDescent="0.25">
      <c r="B131" s="8">
        <v>65</v>
      </c>
      <c r="C131" s="8" t="s">
        <v>175</v>
      </c>
      <c r="D131" s="9">
        <f>SUM(D132)</f>
        <v>339900</v>
      </c>
      <c r="E131" s="9">
        <f t="shared" ref="E131" si="37">SUM(E132)</f>
        <v>-178445</v>
      </c>
      <c r="F131" s="9">
        <f>SUM(D131+E131)</f>
        <v>161455</v>
      </c>
      <c r="G131" s="10">
        <f t="shared" ref="G131:G137" si="38">F131*100/D131</f>
        <v>47.500735510444251</v>
      </c>
    </row>
    <row r="132" spans="2:7" x14ac:dyDescent="0.25">
      <c r="B132" s="8">
        <v>652</v>
      </c>
      <c r="C132" s="8" t="s">
        <v>55</v>
      </c>
      <c r="D132" s="9">
        <f>SUM(D133:D135)</f>
        <v>339900</v>
      </c>
      <c r="E132" s="9">
        <f t="shared" ref="E132" si="39">SUM(E133:E135)</f>
        <v>-178445</v>
      </c>
      <c r="F132" s="9">
        <f t="shared" ref="F132:F167" si="40">SUM(D132+E132)</f>
        <v>161455</v>
      </c>
      <c r="G132" s="10">
        <f t="shared" si="38"/>
        <v>47.500735510444251</v>
      </c>
    </row>
    <row r="133" spans="2:7" x14ac:dyDescent="0.25">
      <c r="B133" s="1">
        <v>6526</v>
      </c>
      <c r="C133" s="1" t="s">
        <v>56</v>
      </c>
      <c r="D133" s="5">
        <v>223000</v>
      </c>
      <c r="E133" s="5">
        <v>-110445</v>
      </c>
      <c r="F133" s="16">
        <f t="shared" si="40"/>
        <v>112555</v>
      </c>
      <c r="G133" s="11">
        <f t="shared" si="38"/>
        <v>50.473094170403584</v>
      </c>
    </row>
    <row r="134" spans="2:7" x14ac:dyDescent="0.25">
      <c r="B134" s="1">
        <v>6526</v>
      </c>
      <c r="C134" s="1" t="s">
        <v>70</v>
      </c>
      <c r="D134" s="5">
        <v>52347</v>
      </c>
      <c r="E134" s="5">
        <v>-39000</v>
      </c>
      <c r="F134" s="16">
        <f t="shared" si="40"/>
        <v>13347</v>
      </c>
      <c r="G134" s="11">
        <f t="shared" si="38"/>
        <v>25.497163161212676</v>
      </c>
    </row>
    <row r="135" spans="2:7" x14ac:dyDescent="0.25">
      <c r="B135" s="1">
        <v>6526</v>
      </c>
      <c r="C135" s="1" t="s">
        <v>71</v>
      </c>
      <c r="D135" s="5">
        <v>64553</v>
      </c>
      <c r="E135" s="5">
        <v>-29000</v>
      </c>
      <c r="F135" s="16">
        <f t="shared" si="40"/>
        <v>35553</v>
      </c>
      <c r="G135" s="11">
        <f t="shared" si="38"/>
        <v>55.075674252164887</v>
      </c>
    </row>
    <row r="136" spans="2:7" x14ac:dyDescent="0.25">
      <c r="B136" s="1">
        <v>922</v>
      </c>
      <c r="C136" s="1" t="s">
        <v>147</v>
      </c>
      <c r="D136" s="5">
        <v>20000</v>
      </c>
      <c r="E136" s="5"/>
      <c r="F136" s="16">
        <f t="shared" si="40"/>
        <v>20000</v>
      </c>
      <c r="G136" s="11">
        <f t="shared" si="38"/>
        <v>100</v>
      </c>
    </row>
    <row r="137" spans="2:7" x14ac:dyDescent="0.25">
      <c r="B137" s="1"/>
      <c r="C137" s="8" t="s">
        <v>53</v>
      </c>
      <c r="D137" s="9">
        <f>SUM(D131)</f>
        <v>339900</v>
      </c>
      <c r="E137" s="9">
        <f>SUM(E131+E136)</f>
        <v>-178445</v>
      </c>
      <c r="F137" s="9">
        <f t="shared" si="40"/>
        <v>161455</v>
      </c>
      <c r="G137" s="11">
        <f t="shared" si="38"/>
        <v>47.500735510444251</v>
      </c>
    </row>
    <row r="138" spans="2:7" x14ac:dyDescent="0.25">
      <c r="B138" s="1"/>
      <c r="C138" s="8" t="s">
        <v>44</v>
      </c>
      <c r="D138" s="5"/>
      <c r="E138" s="5"/>
      <c r="F138" s="9">
        <f t="shared" si="40"/>
        <v>0</v>
      </c>
      <c r="G138" s="11"/>
    </row>
    <row r="139" spans="2:7" x14ac:dyDescent="0.25">
      <c r="B139" s="8">
        <v>3</v>
      </c>
      <c r="C139" s="8" t="s">
        <v>73</v>
      </c>
      <c r="D139" s="9">
        <f>SUM(D140)</f>
        <v>353400</v>
      </c>
      <c r="E139" s="9">
        <f t="shared" ref="E139" si="41">SUM(E140)</f>
        <v>-174945</v>
      </c>
      <c r="F139" s="9">
        <f t="shared" si="40"/>
        <v>178455</v>
      </c>
      <c r="G139" s="10">
        <f t="shared" ref="G139" si="42">F139*100/D139</f>
        <v>50.496604414261462</v>
      </c>
    </row>
    <row r="140" spans="2:7" x14ac:dyDescent="0.25">
      <c r="B140" s="8">
        <v>32</v>
      </c>
      <c r="C140" s="8" t="s">
        <v>74</v>
      </c>
      <c r="D140" s="9">
        <f>SUM(D143+D149+D154+D141)</f>
        <v>353400</v>
      </c>
      <c r="E140" s="9">
        <f t="shared" ref="E140" si="43">SUM(E143+E149+E154+E141)</f>
        <v>-174945</v>
      </c>
      <c r="F140" s="9">
        <f t="shared" si="40"/>
        <v>178455</v>
      </c>
      <c r="G140" s="10">
        <f>F140*100/D140</f>
        <v>50.496604414261462</v>
      </c>
    </row>
    <row r="141" spans="2:7" x14ac:dyDescent="0.25">
      <c r="B141" s="8">
        <v>321</v>
      </c>
      <c r="C141" s="8" t="s">
        <v>75</v>
      </c>
      <c r="D141" s="9">
        <f>SUM(D142)</f>
        <v>3600</v>
      </c>
      <c r="E141" s="9">
        <f t="shared" ref="E141" si="44">SUM(E142)</f>
        <v>-3600</v>
      </c>
      <c r="F141" s="9">
        <f t="shared" si="40"/>
        <v>0</v>
      </c>
      <c r="G141" s="10">
        <f>F141*100/D141</f>
        <v>0</v>
      </c>
    </row>
    <row r="142" spans="2:7" x14ac:dyDescent="0.25">
      <c r="B142" s="1">
        <v>3211</v>
      </c>
      <c r="C142" s="1" t="s">
        <v>76</v>
      </c>
      <c r="D142" s="5">
        <v>3600</v>
      </c>
      <c r="E142" s="5">
        <v>-3600</v>
      </c>
      <c r="F142" s="16">
        <f t="shared" si="40"/>
        <v>0</v>
      </c>
      <c r="G142" s="11">
        <f>F142*100/D142</f>
        <v>0</v>
      </c>
    </row>
    <row r="143" spans="2:7" x14ac:dyDescent="0.25">
      <c r="B143" s="8">
        <v>322</v>
      </c>
      <c r="C143" s="8" t="s">
        <v>106</v>
      </c>
      <c r="D143" s="9">
        <f>SUM(D144:D148)</f>
        <v>286521</v>
      </c>
      <c r="E143" s="9">
        <f t="shared" ref="E143" si="45">SUM(E144:E148)</f>
        <v>-133945</v>
      </c>
      <c r="F143" s="9">
        <f t="shared" si="40"/>
        <v>152576</v>
      </c>
      <c r="G143" s="10">
        <f>F143*100/D143</f>
        <v>53.251245109433512</v>
      </c>
    </row>
    <row r="144" spans="2:7" x14ac:dyDescent="0.25">
      <c r="B144" s="1">
        <v>3221</v>
      </c>
      <c r="C144" s="1" t="s">
        <v>18</v>
      </c>
      <c r="D144" s="5">
        <v>45236</v>
      </c>
      <c r="E144" s="5">
        <v>-9000</v>
      </c>
      <c r="F144" s="16">
        <f t="shared" si="40"/>
        <v>36236</v>
      </c>
      <c r="G144" s="11">
        <f>F144*100/D144</f>
        <v>80.1043416747723</v>
      </c>
    </row>
    <row r="145" spans="2:7" x14ac:dyDescent="0.25">
      <c r="B145" s="1">
        <v>3222</v>
      </c>
      <c r="C145" s="1" t="s">
        <v>142</v>
      </c>
      <c r="D145" s="5">
        <v>0</v>
      </c>
      <c r="E145" s="5"/>
      <c r="F145" s="9">
        <f t="shared" si="40"/>
        <v>0</v>
      </c>
      <c r="G145" s="11">
        <v>0</v>
      </c>
    </row>
    <row r="146" spans="2:7" x14ac:dyDescent="0.25">
      <c r="B146" s="1">
        <v>3222</v>
      </c>
      <c r="C146" s="1" t="s">
        <v>77</v>
      </c>
      <c r="D146" s="5">
        <v>231000</v>
      </c>
      <c r="E146" s="5">
        <v>-115731</v>
      </c>
      <c r="F146" s="16">
        <f t="shared" si="40"/>
        <v>115269</v>
      </c>
      <c r="G146" s="11">
        <f>F146*100/D146</f>
        <v>49.9</v>
      </c>
    </row>
    <row r="147" spans="2:7" x14ac:dyDescent="0.25">
      <c r="B147" s="1">
        <v>3225</v>
      </c>
      <c r="C147" s="1" t="s">
        <v>22</v>
      </c>
      <c r="D147" s="5">
        <v>10285</v>
      </c>
      <c r="E147" s="5">
        <v>-9214</v>
      </c>
      <c r="F147" s="16">
        <f t="shared" si="40"/>
        <v>1071</v>
      </c>
      <c r="G147" s="11">
        <f>F147*100/D147</f>
        <v>10.413223140495868</v>
      </c>
    </row>
    <row r="148" spans="2:7" x14ac:dyDescent="0.25">
      <c r="B148" s="1">
        <v>3227</v>
      </c>
      <c r="C148" s="1" t="s">
        <v>23</v>
      </c>
      <c r="D148" s="5">
        <v>0</v>
      </c>
      <c r="E148" s="5"/>
      <c r="F148" s="16">
        <f t="shared" si="40"/>
        <v>0</v>
      </c>
      <c r="G148" s="11">
        <v>0</v>
      </c>
    </row>
    <row r="149" spans="2:7" x14ac:dyDescent="0.25">
      <c r="B149" s="8">
        <v>323</v>
      </c>
      <c r="C149" s="8" t="s">
        <v>78</v>
      </c>
      <c r="D149" s="9">
        <f>SUM(D150:D153)</f>
        <v>55747</v>
      </c>
      <c r="E149" s="9">
        <f t="shared" ref="E149" si="46">SUM(E150:E153)</f>
        <v>-37400</v>
      </c>
      <c r="F149" s="9">
        <f t="shared" si="40"/>
        <v>18347</v>
      </c>
      <c r="G149" s="10">
        <f>F149*100/D149</f>
        <v>32.911188045993505</v>
      </c>
    </row>
    <row r="150" spans="2:7" x14ac:dyDescent="0.25">
      <c r="B150" s="1">
        <v>3231</v>
      </c>
      <c r="C150" s="1" t="s">
        <v>25</v>
      </c>
      <c r="D150" s="5">
        <v>0</v>
      </c>
      <c r="E150" s="5"/>
      <c r="F150" s="9">
        <f t="shared" si="40"/>
        <v>0</v>
      </c>
      <c r="G150" s="11"/>
    </row>
    <row r="151" spans="2:7" x14ac:dyDescent="0.25">
      <c r="B151" s="1">
        <v>3232</v>
      </c>
      <c r="C151" s="1" t="s">
        <v>26</v>
      </c>
      <c r="D151" s="5">
        <v>0</v>
      </c>
      <c r="E151" s="5"/>
      <c r="F151" s="9">
        <f t="shared" si="40"/>
        <v>0</v>
      </c>
      <c r="G151" s="11">
        <v>0</v>
      </c>
    </row>
    <row r="152" spans="2:7" x14ac:dyDescent="0.25">
      <c r="B152" s="1">
        <v>3236</v>
      </c>
      <c r="C152" s="1" t="s">
        <v>79</v>
      </c>
      <c r="D152" s="5">
        <v>7000</v>
      </c>
      <c r="E152" s="5">
        <v>-2000</v>
      </c>
      <c r="F152" s="16">
        <f t="shared" si="40"/>
        <v>5000</v>
      </c>
      <c r="G152" s="11">
        <f t="shared" ref="G152:G160" si="47">F152*100/D152</f>
        <v>71.428571428571431</v>
      </c>
    </row>
    <row r="153" spans="2:7" x14ac:dyDescent="0.25">
      <c r="B153" s="1">
        <v>3239</v>
      </c>
      <c r="C153" s="1" t="s">
        <v>31</v>
      </c>
      <c r="D153" s="5">
        <v>48747</v>
      </c>
      <c r="E153" s="5">
        <v>-35400</v>
      </c>
      <c r="F153" s="16">
        <f t="shared" si="40"/>
        <v>13347</v>
      </c>
      <c r="G153" s="11">
        <f t="shared" si="47"/>
        <v>27.380146470552035</v>
      </c>
    </row>
    <row r="154" spans="2:7" x14ac:dyDescent="0.25">
      <c r="B154" s="8">
        <v>329</v>
      </c>
      <c r="C154" s="8" t="s">
        <v>80</v>
      </c>
      <c r="D154" s="9">
        <f>SUM(D155:D158)</f>
        <v>7532</v>
      </c>
      <c r="E154" s="9">
        <f t="shared" ref="E154" si="48">SUM(E155:E158)</f>
        <v>0</v>
      </c>
      <c r="F154" s="9">
        <f t="shared" si="40"/>
        <v>7532</v>
      </c>
      <c r="G154" s="10">
        <f t="shared" si="47"/>
        <v>100</v>
      </c>
    </row>
    <row r="155" spans="2:7" x14ac:dyDescent="0.25">
      <c r="B155" s="1">
        <v>3291</v>
      </c>
      <c r="C155" s="1" t="s">
        <v>81</v>
      </c>
      <c r="D155" s="5">
        <v>0</v>
      </c>
      <c r="E155" s="5"/>
      <c r="F155" s="9">
        <f t="shared" si="40"/>
        <v>0</v>
      </c>
      <c r="G155" s="11">
        <v>0</v>
      </c>
    </row>
    <row r="156" spans="2:7" x14ac:dyDescent="0.25">
      <c r="B156" s="1">
        <v>3294</v>
      </c>
      <c r="C156" s="1" t="s">
        <v>59</v>
      </c>
      <c r="D156" s="5">
        <v>0</v>
      </c>
      <c r="E156" s="5"/>
      <c r="F156" s="9">
        <f t="shared" si="40"/>
        <v>0</v>
      </c>
      <c r="G156" s="11">
        <v>0</v>
      </c>
    </row>
    <row r="157" spans="2:7" x14ac:dyDescent="0.25">
      <c r="B157" s="1">
        <v>3292</v>
      </c>
      <c r="C157" s="1" t="s">
        <v>148</v>
      </c>
      <c r="D157" s="5">
        <v>0</v>
      </c>
      <c r="E157" s="5"/>
      <c r="F157" s="9">
        <f t="shared" si="40"/>
        <v>0</v>
      </c>
      <c r="G157" s="11">
        <v>0</v>
      </c>
    </row>
    <row r="158" spans="2:7" x14ac:dyDescent="0.25">
      <c r="B158" s="1">
        <v>3299</v>
      </c>
      <c r="C158" s="1" t="s">
        <v>32</v>
      </c>
      <c r="D158" s="5">
        <v>7532</v>
      </c>
      <c r="E158" s="5"/>
      <c r="F158" s="16">
        <f t="shared" si="40"/>
        <v>7532</v>
      </c>
      <c r="G158" s="11">
        <f t="shared" si="47"/>
        <v>100</v>
      </c>
    </row>
    <row r="159" spans="2:7" x14ac:dyDescent="0.25">
      <c r="B159" s="8">
        <v>4</v>
      </c>
      <c r="C159" s="8" t="s">
        <v>82</v>
      </c>
      <c r="D159" s="9">
        <f>SUM(D160)</f>
        <v>6500</v>
      </c>
      <c r="E159" s="9">
        <f t="shared" ref="E159" si="49">SUM(E160)</f>
        <v>-3500</v>
      </c>
      <c r="F159" s="9">
        <f t="shared" si="40"/>
        <v>3000</v>
      </c>
      <c r="G159" s="10">
        <f t="shared" si="47"/>
        <v>46.153846153846153</v>
      </c>
    </row>
    <row r="160" spans="2:7" x14ac:dyDescent="0.25">
      <c r="B160" s="8">
        <v>42</v>
      </c>
      <c r="C160" s="8" t="s">
        <v>83</v>
      </c>
      <c r="D160" s="9">
        <f>SUM(D161+D164)</f>
        <v>6500</v>
      </c>
      <c r="E160" s="9">
        <f t="shared" ref="E160" si="50">SUM(E161+E164)</f>
        <v>-3500</v>
      </c>
      <c r="F160" s="9">
        <f t="shared" si="40"/>
        <v>3000</v>
      </c>
      <c r="G160" s="10">
        <f t="shared" si="47"/>
        <v>46.153846153846153</v>
      </c>
    </row>
    <row r="161" spans="2:7" x14ac:dyDescent="0.25">
      <c r="B161" s="8">
        <v>422</v>
      </c>
      <c r="C161" s="8" t="s">
        <v>84</v>
      </c>
      <c r="D161" s="9">
        <f>SUM(D162:D163)</f>
        <v>0</v>
      </c>
      <c r="E161" s="9"/>
      <c r="F161" s="9">
        <f t="shared" si="40"/>
        <v>0</v>
      </c>
      <c r="G161" s="10">
        <v>0</v>
      </c>
    </row>
    <row r="162" spans="2:7" x14ac:dyDescent="0.25">
      <c r="B162" s="1">
        <v>4223</v>
      </c>
      <c r="C162" s="1" t="s">
        <v>85</v>
      </c>
      <c r="D162" s="5">
        <v>0</v>
      </c>
      <c r="E162" s="5"/>
      <c r="F162" s="9">
        <f t="shared" si="40"/>
        <v>0</v>
      </c>
      <c r="G162" s="11">
        <v>0</v>
      </c>
    </row>
    <row r="163" spans="2:7" x14ac:dyDescent="0.25">
      <c r="B163" s="1">
        <v>4227</v>
      </c>
      <c r="C163" s="1" t="s">
        <v>88</v>
      </c>
      <c r="D163" s="5">
        <v>0</v>
      </c>
      <c r="E163" s="5"/>
      <c r="F163" s="9">
        <f t="shared" si="40"/>
        <v>0</v>
      </c>
      <c r="G163" s="11">
        <v>0</v>
      </c>
    </row>
    <row r="164" spans="2:7" x14ac:dyDescent="0.25">
      <c r="B164" s="1">
        <v>424</v>
      </c>
      <c r="C164" s="1" t="s">
        <v>86</v>
      </c>
      <c r="D164" s="5">
        <v>6500</v>
      </c>
      <c r="E164" s="5">
        <v>-3500</v>
      </c>
      <c r="F164" s="16">
        <f t="shared" si="40"/>
        <v>3000</v>
      </c>
      <c r="G164" s="11">
        <v>0</v>
      </c>
    </row>
    <row r="165" spans="2:7" x14ac:dyDescent="0.25">
      <c r="B165" s="1">
        <v>4241</v>
      </c>
      <c r="C165" s="1" t="s">
        <v>87</v>
      </c>
      <c r="D165" s="5">
        <v>0</v>
      </c>
      <c r="E165" s="5"/>
      <c r="F165" s="9">
        <f t="shared" si="40"/>
        <v>0</v>
      </c>
      <c r="G165" s="11">
        <v>0</v>
      </c>
    </row>
    <row r="166" spans="2:7" x14ac:dyDescent="0.25">
      <c r="B166" s="1"/>
      <c r="C166" s="8" t="s">
        <v>52</v>
      </c>
      <c r="D166" s="9">
        <f t="shared" ref="D166:E166" si="51">SUM(D139+D159)</f>
        <v>359900</v>
      </c>
      <c r="E166" s="9">
        <f t="shared" si="51"/>
        <v>-178445</v>
      </c>
      <c r="F166" s="9">
        <f t="shared" si="40"/>
        <v>181455</v>
      </c>
      <c r="G166" s="10">
        <f t="shared" ref="G166:G167" si="52">F166*100/D166</f>
        <v>50.418171714365101</v>
      </c>
    </row>
    <row r="167" spans="2:7" x14ac:dyDescent="0.25">
      <c r="B167" s="1"/>
      <c r="C167" s="8" t="s">
        <v>89</v>
      </c>
      <c r="D167" s="9">
        <f>SUM(D137+D136)</f>
        <v>359900</v>
      </c>
      <c r="E167" s="9">
        <f t="shared" ref="E167" si="53">SUM(E137)</f>
        <v>-178445</v>
      </c>
      <c r="F167" s="9">
        <f t="shared" si="40"/>
        <v>181455</v>
      </c>
      <c r="G167" s="10">
        <f t="shared" si="52"/>
        <v>50.418171714365101</v>
      </c>
    </row>
    <row r="168" spans="2:7" x14ac:dyDescent="0.25">
      <c r="B168" s="1"/>
      <c r="C168" s="8" t="s">
        <v>68</v>
      </c>
      <c r="D168" s="9"/>
      <c r="E168" s="9">
        <f t="shared" ref="E168" si="54">SUM(E167-E166)</f>
        <v>0</v>
      </c>
      <c r="F168" s="9"/>
      <c r="G168" s="11"/>
    </row>
    <row r="169" spans="2:7" x14ac:dyDescent="0.25">
      <c r="B169" s="1"/>
      <c r="C169" s="8" t="s">
        <v>69</v>
      </c>
      <c r="D169" s="9"/>
      <c r="E169" s="1"/>
      <c r="F169" s="9"/>
      <c r="G169" s="11"/>
    </row>
    <row r="170" spans="2:7" x14ac:dyDescent="0.25">
      <c r="B170" s="1"/>
      <c r="C170" s="8" t="s">
        <v>67</v>
      </c>
      <c r="D170" s="9"/>
      <c r="E170" s="1"/>
      <c r="F170" s="9"/>
      <c r="G170" s="11"/>
    </row>
    <row r="171" spans="2:7" x14ac:dyDescent="0.25">
      <c r="B171" s="21" t="s">
        <v>163</v>
      </c>
      <c r="C171" s="21"/>
      <c r="D171" s="22"/>
      <c r="E171" s="17"/>
      <c r="F171" s="17"/>
      <c r="G171" s="29"/>
    </row>
    <row r="172" spans="2:7" ht="30" x14ac:dyDescent="0.25">
      <c r="B172" s="2" t="s">
        <v>4</v>
      </c>
      <c r="C172" s="2" t="s">
        <v>174</v>
      </c>
      <c r="D172" s="13" t="s">
        <v>184</v>
      </c>
      <c r="E172" s="14" t="s">
        <v>161</v>
      </c>
      <c r="F172" s="14" t="s">
        <v>162</v>
      </c>
      <c r="G172" s="2" t="s">
        <v>6</v>
      </c>
    </row>
    <row r="173" spans="2:7" x14ac:dyDescent="0.25">
      <c r="B173" s="3">
        <v>1</v>
      </c>
      <c r="C173" s="4">
        <v>2</v>
      </c>
      <c r="D173" s="4">
        <v>3</v>
      </c>
      <c r="E173" s="4">
        <v>4</v>
      </c>
      <c r="F173" s="4">
        <v>5</v>
      </c>
      <c r="G173" s="4" t="s">
        <v>57</v>
      </c>
    </row>
    <row r="174" spans="2:7" x14ac:dyDescent="0.25">
      <c r="B174" s="8">
        <v>63</v>
      </c>
      <c r="C174" s="8" t="s">
        <v>173</v>
      </c>
      <c r="D174" s="9">
        <f>SUM(D175+D178)</f>
        <v>180533</v>
      </c>
      <c r="E174" s="9">
        <f>SUM(E175+E178)</f>
        <v>2175</v>
      </c>
      <c r="F174" s="9">
        <f>SUM(D174+E174)</f>
        <v>182708</v>
      </c>
      <c r="G174" s="10">
        <f>F174*100/D174</f>
        <v>101.20476588767704</v>
      </c>
    </row>
    <row r="175" spans="2:7" x14ac:dyDescent="0.25">
      <c r="B175" s="8">
        <v>634</v>
      </c>
      <c r="C175" s="8" t="s">
        <v>91</v>
      </c>
      <c r="D175" s="9">
        <f>SUM(D176:D177)</f>
        <v>10967</v>
      </c>
      <c r="E175" s="9">
        <f>SUM(E176:E177)</f>
        <v>-10967</v>
      </c>
      <c r="F175" s="9">
        <f t="shared" ref="F175:F224" si="55">SUM(D175+E175)</f>
        <v>0</v>
      </c>
      <c r="G175" s="10">
        <v>0</v>
      </c>
    </row>
    <row r="176" spans="2:7" x14ac:dyDescent="0.25">
      <c r="B176" s="12">
        <v>6361</v>
      </c>
      <c r="C176" s="12" t="s">
        <v>151</v>
      </c>
      <c r="D176" s="16"/>
      <c r="E176" s="9"/>
      <c r="F176" s="9">
        <f t="shared" si="55"/>
        <v>0</v>
      </c>
      <c r="G176" s="10"/>
    </row>
    <row r="177" spans="2:7" x14ac:dyDescent="0.25">
      <c r="B177" s="1">
        <v>6341</v>
      </c>
      <c r="C177" s="1" t="s">
        <v>92</v>
      </c>
      <c r="D177" s="5">
        <v>10967</v>
      </c>
      <c r="E177" s="5">
        <v>-10967</v>
      </c>
      <c r="F177" s="16">
        <f t="shared" si="55"/>
        <v>0</v>
      </c>
      <c r="G177" s="11">
        <v>0</v>
      </c>
    </row>
    <row r="178" spans="2:7" x14ac:dyDescent="0.25">
      <c r="B178" s="8">
        <v>638</v>
      </c>
      <c r="C178" s="8" t="s">
        <v>93</v>
      </c>
      <c r="D178" s="9">
        <f>SUM(D179:D182)</f>
        <v>169566</v>
      </c>
      <c r="E178" s="9">
        <f t="shared" ref="E178" si="56">SUM(E179:E182)</f>
        <v>13142</v>
      </c>
      <c r="F178" s="9">
        <f t="shared" si="55"/>
        <v>182708</v>
      </c>
      <c r="G178" s="10">
        <f t="shared" ref="G178:G188" si="57">F178*100/D178</f>
        <v>107.75037448545109</v>
      </c>
    </row>
    <row r="179" spans="2:7" x14ac:dyDescent="0.25">
      <c r="B179" s="1">
        <v>6381</v>
      </c>
      <c r="C179" s="1" t="s">
        <v>94</v>
      </c>
      <c r="D179" s="5">
        <v>152239</v>
      </c>
      <c r="E179" s="5">
        <v>14470</v>
      </c>
      <c r="F179" s="16">
        <f t="shared" si="55"/>
        <v>166709</v>
      </c>
      <c r="G179" s="11">
        <f t="shared" si="57"/>
        <v>109.50479180761829</v>
      </c>
    </row>
    <row r="180" spans="2:7" x14ac:dyDescent="0.25">
      <c r="B180" s="1">
        <v>6381</v>
      </c>
      <c r="C180" s="1" t="s">
        <v>164</v>
      </c>
      <c r="D180" s="5">
        <v>8663</v>
      </c>
      <c r="E180" s="5">
        <v>1336</v>
      </c>
      <c r="F180" s="16">
        <f t="shared" si="55"/>
        <v>9999</v>
      </c>
      <c r="G180" s="11">
        <f t="shared" si="57"/>
        <v>115.42190926930624</v>
      </c>
    </row>
    <row r="181" spans="2:7" x14ac:dyDescent="0.25">
      <c r="B181" s="1">
        <v>6381</v>
      </c>
      <c r="C181" s="1" t="s">
        <v>165</v>
      </c>
      <c r="D181" s="5">
        <v>8664</v>
      </c>
      <c r="E181" s="5">
        <v>-2664</v>
      </c>
      <c r="F181" s="16">
        <f t="shared" si="55"/>
        <v>6000</v>
      </c>
      <c r="G181" s="11">
        <f t="shared" si="57"/>
        <v>69.252077562326875</v>
      </c>
    </row>
    <row r="182" spans="2:7" x14ac:dyDescent="0.25">
      <c r="B182" s="1">
        <v>6382</v>
      </c>
      <c r="C182" s="1" t="s">
        <v>100</v>
      </c>
      <c r="D182" s="5">
        <v>0</v>
      </c>
      <c r="E182" s="5"/>
      <c r="F182" s="9">
        <f t="shared" si="55"/>
        <v>0</v>
      </c>
      <c r="G182" s="11">
        <v>0</v>
      </c>
    </row>
    <row r="183" spans="2:7" x14ac:dyDescent="0.25">
      <c r="B183" s="8">
        <v>66</v>
      </c>
      <c r="C183" s="8" t="s">
        <v>95</v>
      </c>
      <c r="D183" s="9">
        <f>SUM(D184)</f>
        <v>0</v>
      </c>
      <c r="E183" s="9">
        <f t="shared" ref="E183" si="58">SUM(E184)</f>
        <v>0</v>
      </c>
      <c r="F183" s="9">
        <f t="shared" si="55"/>
        <v>0</v>
      </c>
      <c r="G183" s="11">
        <v>0</v>
      </c>
    </row>
    <row r="184" spans="2:7" x14ac:dyDescent="0.25">
      <c r="B184" s="8">
        <v>663</v>
      </c>
      <c r="C184" s="8" t="s">
        <v>96</v>
      </c>
      <c r="D184" s="9">
        <f>SUM(D185:D187)</f>
        <v>0</v>
      </c>
      <c r="E184" s="9">
        <f t="shared" ref="E184" si="59">SUM(E185:E187)</f>
        <v>0</v>
      </c>
      <c r="F184" s="9">
        <f t="shared" si="55"/>
        <v>0</v>
      </c>
      <c r="G184" s="11">
        <v>0</v>
      </c>
    </row>
    <row r="185" spans="2:7" x14ac:dyDescent="0.25">
      <c r="B185" s="1">
        <v>6631</v>
      </c>
      <c r="C185" s="1" t="s">
        <v>97</v>
      </c>
      <c r="D185" s="5">
        <v>0</v>
      </c>
      <c r="E185" s="5"/>
      <c r="F185" s="9">
        <f t="shared" si="55"/>
        <v>0</v>
      </c>
      <c r="G185" s="11">
        <v>0</v>
      </c>
    </row>
    <row r="186" spans="2:7" x14ac:dyDescent="0.25">
      <c r="B186" s="1">
        <v>6631</v>
      </c>
      <c r="C186" s="1" t="s">
        <v>98</v>
      </c>
      <c r="D186" s="5">
        <v>0</v>
      </c>
      <c r="E186" s="5"/>
      <c r="F186" s="9">
        <f t="shared" si="55"/>
        <v>0</v>
      </c>
      <c r="G186" s="11">
        <v>0</v>
      </c>
    </row>
    <row r="187" spans="2:7" x14ac:dyDescent="0.25">
      <c r="B187" s="1">
        <v>6631</v>
      </c>
      <c r="C187" s="1" t="s">
        <v>99</v>
      </c>
      <c r="D187" s="1">
        <v>0</v>
      </c>
      <c r="E187" s="5"/>
      <c r="F187" s="9">
        <f t="shared" si="55"/>
        <v>0</v>
      </c>
      <c r="G187" s="11">
        <v>0</v>
      </c>
    </row>
    <row r="188" spans="2:7" x14ac:dyDescent="0.25">
      <c r="B188" s="1">
        <v>922</v>
      </c>
      <c r="C188" s="1" t="s">
        <v>147</v>
      </c>
      <c r="D188" s="5">
        <v>5000</v>
      </c>
      <c r="E188" s="5"/>
      <c r="F188" s="16">
        <f t="shared" si="55"/>
        <v>5000</v>
      </c>
      <c r="G188" s="11">
        <f t="shared" si="57"/>
        <v>100</v>
      </c>
    </row>
    <row r="189" spans="2:7" x14ac:dyDescent="0.25">
      <c r="B189" s="1"/>
      <c r="C189" s="8" t="s">
        <v>111</v>
      </c>
      <c r="D189" s="9">
        <f>SUM(D174+D183)</f>
        <v>180533</v>
      </c>
      <c r="E189" s="9">
        <f>SUM(E174+E183+E188)</f>
        <v>2175</v>
      </c>
      <c r="F189" s="9">
        <f t="shared" si="55"/>
        <v>182708</v>
      </c>
      <c r="G189" s="10">
        <f>F189*100/D189</f>
        <v>101.20476588767704</v>
      </c>
    </row>
    <row r="190" spans="2:7" x14ac:dyDescent="0.25">
      <c r="B190" s="1"/>
      <c r="C190" s="8" t="s">
        <v>44</v>
      </c>
      <c r="D190" s="1"/>
      <c r="E190" s="5"/>
      <c r="F190" s="9">
        <f t="shared" si="55"/>
        <v>0</v>
      </c>
      <c r="G190" s="11"/>
    </row>
    <row r="191" spans="2:7" x14ac:dyDescent="0.25">
      <c r="B191" s="8">
        <v>3</v>
      </c>
      <c r="C191" s="8" t="s">
        <v>73</v>
      </c>
      <c r="D191" s="9">
        <f t="shared" ref="D191:E191" si="60">SUM(D192+D200+D211)</f>
        <v>180533</v>
      </c>
      <c r="E191" s="9">
        <f t="shared" si="60"/>
        <v>2175</v>
      </c>
      <c r="F191" s="9">
        <f t="shared" si="55"/>
        <v>182708</v>
      </c>
      <c r="G191" s="10">
        <f t="shared" ref="G191:G216" si="61">F191*100/D191</f>
        <v>101.20476588767704</v>
      </c>
    </row>
    <row r="192" spans="2:7" x14ac:dyDescent="0.25">
      <c r="B192" s="8">
        <v>31</v>
      </c>
      <c r="C192" s="8" t="s">
        <v>101</v>
      </c>
      <c r="D192" s="9">
        <f>SUM(D193+D195+D198)</f>
        <v>134074</v>
      </c>
      <c r="E192" s="9">
        <f t="shared" ref="E192" si="62">SUM(E193+E195+E198)</f>
        <v>26970</v>
      </c>
      <c r="F192" s="9">
        <f t="shared" si="55"/>
        <v>161044</v>
      </c>
      <c r="G192" s="10">
        <f t="shared" si="61"/>
        <v>120.11575697003147</v>
      </c>
    </row>
    <row r="193" spans="2:7" x14ac:dyDescent="0.25">
      <c r="B193" s="8">
        <v>311</v>
      </c>
      <c r="C193" s="8" t="s">
        <v>9</v>
      </c>
      <c r="D193" s="9">
        <f>SUM(D194)</f>
        <v>109061</v>
      </c>
      <c r="E193" s="9">
        <f t="shared" ref="E193" si="63">SUM(E194)</f>
        <v>29175</v>
      </c>
      <c r="F193" s="9">
        <f t="shared" si="55"/>
        <v>138236</v>
      </c>
      <c r="G193" s="10">
        <f t="shared" si="61"/>
        <v>126.75108425560008</v>
      </c>
    </row>
    <row r="194" spans="2:7" x14ac:dyDescent="0.25">
      <c r="B194" s="1">
        <v>3111</v>
      </c>
      <c r="C194" s="1" t="s">
        <v>102</v>
      </c>
      <c r="D194" s="5">
        <v>109061</v>
      </c>
      <c r="E194" s="5">
        <v>29175</v>
      </c>
      <c r="F194" s="16">
        <f t="shared" si="55"/>
        <v>138236</v>
      </c>
      <c r="G194" s="11">
        <f t="shared" si="61"/>
        <v>126.75108425560008</v>
      </c>
    </row>
    <row r="195" spans="2:7" x14ac:dyDescent="0.25">
      <c r="B195" s="8">
        <v>313</v>
      </c>
      <c r="C195" s="8" t="s">
        <v>11</v>
      </c>
      <c r="D195" s="9">
        <f>SUM(D196:D197)</f>
        <v>18917</v>
      </c>
      <c r="E195" s="9">
        <f t="shared" ref="E195" si="64">SUM(E196:E197)</f>
        <v>3891</v>
      </c>
      <c r="F195" s="9">
        <f t="shared" si="55"/>
        <v>22808</v>
      </c>
      <c r="G195" s="10">
        <f t="shared" si="61"/>
        <v>120.56880054977005</v>
      </c>
    </row>
    <row r="196" spans="2:7" x14ac:dyDescent="0.25">
      <c r="B196" s="1">
        <v>3132</v>
      </c>
      <c r="C196" s="1" t="s">
        <v>103</v>
      </c>
      <c r="D196" s="5">
        <v>18917</v>
      </c>
      <c r="E196" s="5">
        <v>3891</v>
      </c>
      <c r="F196" s="16">
        <f t="shared" si="55"/>
        <v>22808</v>
      </c>
      <c r="G196" s="11">
        <f t="shared" si="61"/>
        <v>120.56880054977005</v>
      </c>
    </row>
    <row r="197" spans="2:7" x14ac:dyDescent="0.25">
      <c r="B197" s="1">
        <v>3133</v>
      </c>
      <c r="C197" s="1" t="s">
        <v>104</v>
      </c>
      <c r="D197" s="5">
        <v>0</v>
      </c>
      <c r="E197" s="1"/>
      <c r="F197" s="9">
        <f t="shared" si="55"/>
        <v>0</v>
      </c>
      <c r="G197" s="11">
        <v>0</v>
      </c>
    </row>
    <row r="198" spans="2:7" x14ac:dyDescent="0.25">
      <c r="B198" s="8">
        <v>312</v>
      </c>
      <c r="C198" s="8" t="s">
        <v>122</v>
      </c>
      <c r="D198" s="9">
        <f>SUM(D199)</f>
        <v>6096</v>
      </c>
      <c r="E198" s="5">
        <f t="shared" ref="E198" si="65">SUM(E199)</f>
        <v>-6096</v>
      </c>
      <c r="F198" s="9">
        <f t="shared" si="55"/>
        <v>0</v>
      </c>
      <c r="G198" s="11">
        <v>0</v>
      </c>
    </row>
    <row r="199" spans="2:7" x14ac:dyDescent="0.25">
      <c r="B199" s="1">
        <v>3121</v>
      </c>
      <c r="C199" s="1" t="s">
        <v>10</v>
      </c>
      <c r="D199" s="5">
        <v>6096</v>
      </c>
      <c r="E199" s="1">
        <v>-6096</v>
      </c>
      <c r="F199" s="16">
        <f t="shared" si="55"/>
        <v>0</v>
      </c>
      <c r="G199" s="11">
        <v>0</v>
      </c>
    </row>
    <row r="200" spans="2:7" x14ac:dyDescent="0.25">
      <c r="B200" s="8">
        <v>32</v>
      </c>
      <c r="C200" s="8" t="s">
        <v>74</v>
      </c>
      <c r="D200" s="9">
        <f>SUM(D201+D203+D208)</f>
        <v>35492</v>
      </c>
      <c r="E200" s="9">
        <f t="shared" ref="E200" si="66">SUM(E201+E203+E208)</f>
        <v>-13828</v>
      </c>
      <c r="F200" s="9">
        <f t="shared" si="55"/>
        <v>21664</v>
      </c>
      <c r="G200" s="10">
        <f t="shared" si="61"/>
        <v>61.03910740448552</v>
      </c>
    </row>
    <row r="201" spans="2:7" x14ac:dyDescent="0.25">
      <c r="B201" s="8">
        <v>321</v>
      </c>
      <c r="C201" s="8" t="s">
        <v>75</v>
      </c>
      <c r="D201" s="9">
        <f>SUM(D202)</f>
        <v>5665</v>
      </c>
      <c r="E201" s="9"/>
      <c r="F201" s="9">
        <f t="shared" si="55"/>
        <v>5665</v>
      </c>
      <c r="G201" s="10">
        <f t="shared" si="61"/>
        <v>100</v>
      </c>
    </row>
    <row r="202" spans="2:7" x14ac:dyDescent="0.25">
      <c r="B202" s="1">
        <v>3212</v>
      </c>
      <c r="C202" s="1" t="s">
        <v>105</v>
      </c>
      <c r="D202" s="5">
        <v>5665</v>
      </c>
      <c r="E202" s="5"/>
      <c r="F202" s="16">
        <f t="shared" si="55"/>
        <v>5665</v>
      </c>
      <c r="G202" s="11">
        <f t="shared" si="61"/>
        <v>100</v>
      </c>
    </row>
    <row r="203" spans="2:7" x14ac:dyDescent="0.25">
      <c r="B203" s="8">
        <v>322</v>
      </c>
      <c r="C203" s="8" t="s">
        <v>106</v>
      </c>
      <c r="D203" s="9">
        <f>SUM(D204:D207)</f>
        <v>29827</v>
      </c>
      <c r="E203" s="9">
        <v>-13828</v>
      </c>
      <c r="F203" s="9">
        <f>SUM(F204:F207)</f>
        <v>14663</v>
      </c>
      <c r="G203" s="10">
        <f t="shared" si="61"/>
        <v>49.160156904817782</v>
      </c>
    </row>
    <row r="204" spans="2:7" x14ac:dyDescent="0.25">
      <c r="B204" s="1">
        <v>3221</v>
      </c>
      <c r="C204" s="1" t="s">
        <v>18</v>
      </c>
      <c r="D204" s="5">
        <v>0</v>
      </c>
      <c r="E204" s="5"/>
      <c r="F204" s="9">
        <f t="shared" si="55"/>
        <v>0</v>
      </c>
      <c r="G204" s="10">
        <v>0</v>
      </c>
    </row>
    <row r="205" spans="2:7" x14ac:dyDescent="0.25">
      <c r="B205" s="1">
        <v>3222</v>
      </c>
      <c r="C205" s="1" t="s">
        <v>142</v>
      </c>
      <c r="D205" s="5"/>
      <c r="E205" s="5"/>
      <c r="F205" s="9">
        <f t="shared" si="55"/>
        <v>0</v>
      </c>
      <c r="G205" s="10">
        <v>0</v>
      </c>
    </row>
    <row r="206" spans="2:7" x14ac:dyDescent="0.25">
      <c r="B206" s="1">
        <v>3222</v>
      </c>
      <c r="C206" s="1" t="s">
        <v>77</v>
      </c>
      <c r="D206" s="5">
        <v>29827</v>
      </c>
      <c r="E206" s="5">
        <v>-15164</v>
      </c>
      <c r="F206" s="16">
        <f t="shared" si="55"/>
        <v>14663</v>
      </c>
      <c r="G206" s="11">
        <f t="shared" si="61"/>
        <v>49.160156904817782</v>
      </c>
    </row>
    <row r="207" spans="2:7" x14ac:dyDescent="0.25">
      <c r="B207" s="1">
        <v>3225</v>
      </c>
      <c r="C207" s="1" t="s">
        <v>22</v>
      </c>
      <c r="D207" s="5">
        <v>0</v>
      </c>
      <c r="E207" s="5"/>
      <c r="F207" s="9">
        <f t="shared" si="55"/>
        <v>0</v>
      </c>
      <c r="G207" s="11">
        <v>0</v>
      </c>
    </row>
    <row r="208" spans="2:7" x14ac:dyDescent="0.25">
      <c r="B208" s="8">
        <v>323</v>
      </c>
      <c r="C208" s="8" t="s">
        <v>78</v>
      </c>
      <c r="D208" s="9">
        <f>SUM(D209:D210)</f>
        <v>0</v>
      </c>
      <c r="E208" s="8">
        <f t="shared" ref="E208" si="67">SUM(E209:E210)</f>
        <v>0</v>
      </c>
      <c r="F208" s="9">
        <f t="shared" si="55"/>
        <v>0</v>
      </c>
      <c r="G208" s="11">
        <v>0</v>
      </c>
    </row>
    <row r="209" spans="2:7" x14ac:dyDescent="0.25">
      <c r="B209" s="1">
        <v>3231</v>
      </c>
      <c r="C209" s="1" t="s">
        <v>25</v>
      </c>
      <c r="D209" s="5">
        <v>0</v>
      </c>
      <c r="E209" s="1"/>
      <c r="F209" s="9">
        <f t="shared" si="55"/>
        <v>0</v>
      </c>
      <c r="G209" s="11">
        <v>0</v>
      </c>
    </row>
    <row r="210" spans="2:7" x14ac:dyDescent="0.25">
      <c r="B210" s="1">
        <v>3239</v>
      </c>
      <c r="C210" s="1" t="s">
        <v>31</v>
      </c>
      <c r="D210" s="5">
        <v>0</v>
      </c>
      <c r="E210" s="1"/>
      <c r="F210" s="9">
        <f t="shared" si="55"/>
        <v>0</v>
      </c>
      <c r="G210" s="11">
        <v>0</v>
      </c>
    </row>
    <row r="211" spans="2:7" x14ac:dyDescent="0.25">
      <c r="B211" s="8">
        <v>324</v>
      </c>
      <c r="C211" s="8" t="s">
        <v>63</v>
      </c>
      <c r="D211" s="9">
        <f>SUM(D212)</f>
        <v>10967</v>
      </c>
      <c r="E211" s="8">
        <f>SUM(E212)</f>
        <v>-10967</v>
      </c>
      <c r="F211" s="9">
        <f t="shared" si="55"/>
        <v>0</v>
      </c>
      <c r="G211" s="10">
        <f t="shared" si="61"/>
        <v>0</v>
      </c>
    </row>
    <row r="212" spans="2:7" x14ac:dyDescent="0.25">
      <c r="B212" s="1">
        <v>3241</v>
      </c>
      <c r="C212" s="1" t="s">
        <v>143</v>
      </c>
      <c r="D212" s="5">
        <v>10967</v>
      </c>
      <c r="E212" s="1">
        <v>-10967</v>
      </c>
      <c r="F212" s="16">
        <f t="shared" si="55"/>
        <v>0</v>
      </c>
      <c r="G212" s="11">
        <f t="shared" si="61"/>
        <v>0</v>
      </c>
    </row>
    <row r="213" spans="2:7" x14ac:dyDescent="0.25">
      <c r="B213" s="8">
        <v>4</v>
      </c>
      <c r="C213" s="8" t="s">
        <v>62</v>
      </c>
      <c r="D213" s="9">
        <f>SUM(D214+D218+D220)</f>
        <v>5000</v>
      </c>
      <c r="E213" s="9">
        <f t="shared" ref="E213" si="68">SUM(E214+E220)</f>
        <v>0</v>
      </c>
      <c r="F213" s="9">
        <f t="shared" si="55"/>
        <v>5000</v>
      </c>
      <c r="G213" s="10">
        <f t="shared" si="61"/>
        <v>100</v>
      </c>
    </row>
    <row r="214" spans="2:7" x14ac:dyDescent="0.25">
      <c r="B214" s="8">
        <v>42</v>
      </c>
      <c r="C214" s="8" t="s">
        <v>62</v>
      </c>
      <c r="D214" s="9">
        <f t="shared" ref="D214:E215" si="69">SUM(D215)</f>
        <v>5000</v>
      </c>
      <c r="E214" s="9">
        <f t="shared" si="69"/>
        <v>0</v>
      </c>
      <c r="F214" s="9">
        <f t="shared" si="55"/>
        <v>5000</v>
      </c>
      <c r="G214" s="10">
        <f t="shared" si="61"/>
        <v>100</v>
      </c>
    </row>
    <row r="215" spans="2:7" x14ac:dyDescent="0.25">
      <c r="B215" s="8">
        <v>422</v>
      </c>
      <c r="C215" s="8" t="s">
        <v>84</v>
      </c>
      <c r="D215" s="9">
        <f>SUM(D216:D217)</f>
        <v>5000</v>
      </c>
      <c r="E215" s="9">
        <f t="shared" si="69"/>
        <v>0</v>
      </c>
      <c r="F215" s="9">
        <f t="shared" si="55"/>
        <v>5000</v>
      </c>
      <c r="G215" s="10">
        <f t="shared" si="61"/>
        <v>100</v>
      </c>
    </row>
    <row r="216" spans="2:7" x14ac:dyDescent="0.25">
      <c r="B216" s="1">
        <v>4221</v>
      </c>
      <c r="C216" s="1" t="s">
        <v>39</v>
      </c>
      <c r="D216" s="5">
        <v>5000</v>
      </c>
      <c r="E216" s="5"/>
      <c r="F216" s="16">
        <f t="shared" si="55"/>
        <v>5000</v>
      </c>
      <c r="G216" s="11">
        <f t="shared" si="61"/>
        <v>100</v>
      </c>
    </row>
    <row r="217" spans="2:7" x14ac:dyDescent="0.25">
      <c r="B217" s="1">
        <v>4222</v>
      </c>
      <c r="C217" s="1" t="s">
        <v>152</v>
      </c>
      <c r="D217" s="5">
        <v>0</v>
      </c>
      <c r="E217" s="1"/>
      <c r="F217" s="9">
        <f t="shared" si="55"/>
        <v>0</v>
      </c>
      <c r="G217" s="11"/>
    </row>
    <row r="218" spans="2:7" x14ac:dyDescent="0.25">
      <c r="B218" s="8">
        <v>424</v>
      </c>
      <c r="C218" s="8" t="s">
        <v>86</v>
      </c>
      <c r="D218" s="9">
        <f>SUM(D219)</f>
        <v>0</v>
      </c>
      <c r="E218" s="8"/>
      <c r="F218" s="9">
        <f t="shared" si="55"/>
        <v>0</v>
      </c>
      <c r="G218" s="10"/>
    </row>
    <row r="219" spans="2:7" x14ac:dyDescent="0.25">
      <c r="B219" s="1">
        <v>4241</v>
      </c>
      <c r="C219" s="1" t="s">
        <v>87</v>
      </c>
      <c r="D219" s="5">
        <v>0</v>
      </c>
      <c r="E219" s="1"/>
      <c r="F219" s="9">
        <f t="shared" si="55"/>
        <v>0</v>
      </c>
      <c r="G219" s="11"/>
    </row>
    <row r="220" spans="2:7" x14ac:dyDescent="0.25">
      <c r="B220" s="8">
        <v>45</v>
      </c>
      <c r="C220" s="8" t="s">
        <v>107</v>
      </c>
      <c r="D220" s="9">
        <f>SUM(D221)</f>
        <v>0</v>
      </c>
      <c r="E220" s="9">
        <f t="shared" ref="E220:E221" si="70">SUM(E221)</f>
        <v>0</v>
      </c>
      <c r="F220" s="9">
        <f t="shared" si="55"/>
        <v>0</v>
      </c>
      <c r="G220" s="10">
        <v>0</v>
      </c>
    </row>
    <row r="221" spans="2:7" x14ac:dyDescent="0.25">
      <c r="B221" s="8">
        <v>451</v>
      </c>
      <c r="C221" s="8" t="s">
        <v>108</v>
      </c>
      <c r="D221" s="9">
        <f>SUM(D222)</f>
        <v>0</v>
      </c>
      <c r="E221" s="9">
        <f t="shared" si="70"/>
        <v>0</v>
      </c>
      <c r="F221" s="9">
        <f t="shared" si="55"/>
        <v>0</v>
      </c>
      <c r="G221" s="10">
        <v>0</v>
      </c>
    </row>
    <row r="222" spans="2:7" x14ac:dyDescent="0.25">
      <c r="B222" s="1">
        <v>4511</v>
      </c>
      <c r="C222" s="1" t="s">
        <v>60</v>
      </c>
      <c r="D222" s="5">
        <v>0</v>
      </c>
      <c r="E222" s="1"/>
      <c r="F222" s="9">
        <f t="shared" si="55"/>
        <v>0</v>
      </c>
      <c r="G222" s="11">
        <v>0</v>
      </c>
    </row>
    <row r="223" spans="2:7" x14ac:dyDescent="0.25">
      <c r="B223" s="1"/>
      <c r="C223" s="8" t="s">
        <v>52</v>
      </c>
      <c r="D223" s="9">
        <f>SUM(D191+D213)</f>
        <v>185533</v>
      </c>
      <c r="E223" s="9">
        <f t="shared" ref="E223" si="71">SUM(E191+E213)</f>
        <v>2175</v>
      </c>
      <c r="F223" s="9">
        <f t="shared" si="55"/>
        <v>187708</v>
      </c>
      <c r="G223" s="10">
        <f>F223*100/D223</f>
        <v>101.1722981895404</v>
      </c>
    </row>
    <row r="224" spans="2:7" x14ac:dyDescent="0.25">
      <c r="B224" s="1"/>
      <c r="C224" s="8" t="s">
        <v>53</v>
      </c>
      <c r="D224" s="9">
        <f>SUM(D189+D188)</f>
        <v>185533</v>
      </c>
      <c r="E224" s="9">
        <f t="shared" ref="E224" si="72">SUM(E189)</f>
        <v>2175</v>
      </c>
      <c r="F224" s="9">
        <f t="shared" si="55"/>
        <v>187708</v>
      </c>
      <c r="G224" s="10">
        <f>F224*100/D224</f>
        <v>101.1722981895404</v>
      </c>
    </row>
    <row r="225" spans="2:7" x14ac:dyDescent="0.25">
      <c r="B225" s="1"/>
      <c r="C225" s="8" t="s">
        <v>68</v>
      </c>
      <c r="D225" s="9">
        <f>SUM(D224-D223)</f>
        <v>0</v>
      </c>
      <c r="E225" s="9">
        <f>SUM(E224-E223)</f>
        <v>0</v>
      </c>
      <c r="F225" s="9"/>
      <c r="G225" s="10"/>
    </row>
    <row r="226" spans="2:7" x14ac:dyDescent="0.25">
      <c r="B226" s="1"/>
      <c r="C226" s="8" t="s">
        <v>69</v>
      </c>
      <c r="D226" s="9"/>
      <c r="E226" s="9"/>
      <c r="F226" s="9"/>
      <c r="G226" s="10"/>
    </row>
    <row r="227" spans="2:7" x14ac:dyDescent="0.25">
      <c r="B227" s="1"/>
      <c r="C227" s="8" t="s">
        <v>67</v>
      </c>
      <c r="D227" s="9"/>
      <c r="E227" s="8"/>
      <c r="F227" s="9"/>
      <c r="G227" s="11"/>
    </row>
    <row r="228" spans="2:7" x14ac:dyDescent="0.25">
      <c r="B228" s="21" t="s">
        <v>144</v>
      </c>
      <c r="C228" s="21"/>
      <c r="D228" s="17"/>
      <c r="E228" s="17"/>
      <c r="F228" s="17"/>
      <c r="G228" s="29"/>
    </row>
    <row r="229" spans="2:7" ht="30" x14ac:dyDescent="0.25">
      <c r="B229" s="2" t="s">
        <v>4</v>
      </c>
      <c r="C229" s="2" t="s">
        <v>180</v>
      </c>
      <c r="D229" s="13" t="s">
        <v>181</v>
      </c>
      <c r="E229" s="14" t="s">
        <v>161</v>
      </c>
      <c r="F229" s="14" t="s">
        <v>162</v>
      </c>
      <c r="G229" s="2" t="s">
        <v>6</v>
      </c>
    </row>
    <row r="230" spans="2:7" x14ac:dyDescent="0.25">
      <c r="B230" s="3">
        <v>1</v>
      </c>
      <c r="C230" s="4">
        <v>2</v>
      </c>
      <c r="D230" s="4">
        <v>3</v>
      </c>
      <c r="E230" s="4">
        <v>4</v>
      </c>
      <c r="F230" s="4">
        <v>5</v>
      </c>
      <c r="G230" s="4" t="s">
        <v>57</v>
      </c>
    </row>
    <row r="231" spans="2:7" x14ac:dyDescent="0.25">
      <c r="B231" s="8">
        <v>63</v>
      </c>
      <c r="C231" s="8" t="s">
        <v>90</v>
      </c>
      <c r="D231" s="9">
        <f>SUM(D232)</f>
        <v>0</v>
      </c>
      <c r="E231" s="9">
        <f t="shared" ref="E231:F232" si="73">SUM(E232)</f>
        <v>0</v>
      </c>
      <c r="F231" s="9">
        <f t="shared" si="73"/>
        <v>0</v>
      </c>
      <c r="G231" s="10"/>
    </row>
    <row r="232" spans="2:7" x14ac:dyDescent="0.25">
      <c r="B232" s="8">
        <v>633</v>
      </c>
      <c r="C232" s="8" t="s">
        <v>109</v>
      </c>
      <c r="D232" s="9">
        <f>SUM(D233)</f>
        <v>0</v>
      </c>
      <c r="E232" s="9">
        <f t="shared" si="73"/>
        <v>0</v>
      </c>
      <c r="F232" s="9">
        <f t="shared" si="73"/>
        <v>0</v>
      </c>
      <c r="G232" s="10"/>
    </row>
    <row r="233" spans="2:7" x14ac:dyDescent="0.25">
      <c r="B233" s="1">
        <v>6331</v>
      </c>
      <c r="C233" s="1" t="s">
        <v>110</v>
      </c>
      <c r="D233" s="5"/>
      <c r="E233" s="5"/>
      <c r="F233" s="1">
        <v>0</v>
      </c>
      <c r="G233" s="11"/>
    </row>
    <row r="234" spans="2:7" x14ac:dyDescent="0.25">
      <c r="B234" s="8"/>
      <c r="C234" s="8" t="s">
        <v>53</v>
      </c>
      <c r="D234" s="9">
        <f>SUM(D231)</f>
        <v>0</v>
      </c>
      <c r="E234" s="9">
        <f t="shared" ref="E234:F234" si="74">SUM(E231)</f>
        <v>0</v>
      </c>
      <c r="F234" s="9">
        <f t="shared" si="74"/>
        <v>0</v>
      </c>
      <c r="G234" s="10"/>
    </row>
    <row r="235" spans="2:7" x14ac:dyDescent="0.25">
      <c r="B235" s="1"/>
      <c r="C235" s="8" t="s">
        <v>44</v>
      </c>
      <c r="D235" s="1"/>
      <c r="E235" s="1"/>
      <c r="F235" s="1"/>
      <c r="G235" s="11"/>
    </row>
    <row r="236" spans="2:7" x14ac:dyDescent="0.25">
      <c r="B236" s="8">
        <v>3</v>
      </c>
      <c r="C236" s="8" t="s">
        <v>73</v>
      </c>
      <c r="D236" s="5"/>
      <c r="E236" s="5"/>
      <c r="F236" s="5">
        <f t="shared" ref="F236" si="75">SUM(F237)</f>
        <v>0</v>
      </c>
      <c r="G236" s="11"/>
    </row>
    <row r="237" spans="2:7" x14ac:dyDescent="0.25">
      <c r="B237" s="8">
        <v>32</v>
      </c>
      <c r="C237" s="8" t="s">
        <v>74</v>
      </c>
      <c r="D237" s="9">
        <f>SUM(D238)</f>
        <v>0</v>
      </c>
      <c r="E237" s="9">
        <f>SUM(E238)</f>
        <v>0</v>
      </c>
      <c r="F237" s="9">
        <f>SUM(F238)</f>
        <v>0</v>
      </c>
      <c r="G237" s="11"/>
    </row>
    <row r="238" spans="2:7" x14ac:dyDescent="0.25">
      <c r="B238" s="8">
        <v>323</v>
      </c>
      <c r="C238" s="8" t="s">
        <v>78</v>
      </c>
      <c r="D238" s="9">
        <f>SUM(D239:D240)</f>
        <v>0</v>
      </c>
      <c r="E238" s="9">
        <f t="shared" ref="E238:F238" si="76">SUM(E239:E240)</f>
        <v>0</v>
      </c>
      <c r="F238" s="9">
        <f t="shared" si="76"/>
        <v>0</v>
      </c>
      <c r="G238" s="11"/>
    </row>
    <row r="239" spans="2:7" x14ac:dyDescent="0.25">
      <c r="B239" s="1">
        <v>3232</v>
      </c>
      <c r="C239" s="1" t="s">
        <v>26</v>
      </c>
      <c r="D239" s="5">
        <v>0</v>
      </c>
      <c r="E239" s="1"/>
      <c r="F239" s="1"/>
      <c r="G239" s="11"/>
    </row>
    <row r="240" spans="2:7" x14ac:dyDescent="0.25">
      <c r="B240" s="1">
        <v>3239</v>
      </c>
      <c r="C240" s="1" t="s">
        <v>31</v>
      </c>
      <c r="D240" s="5"/>
      <c r="E240" s="5"/>
      <c r="F240" s="1">
        <v>0</v>
      </c>
      <c r="G240" s="11"/>
    </row>
    <row r="241" spans="2:7" x14ac:dyDescent="0.25">
      <c r="B241" s="1"/>
      <c r="C241" s="8" t="s">
        <v>52</v>
      </c>
      <c r="D241" s="9">
        <f>SUM(D236)</f>
        <v>0</v>
      </c>
      <c r="E241" s="9">
        <f>SUM(E236)</f>
        <v>0</v>
      </c>
      <c r="F241" s="9">
        <f>SUM(F236)</f>
        <v>0</v>
      </c>
      <c r="G241" s="10"/>
    </row>
    <row r="242" spans="2:7" x14ac:dyDescent="0.25">
      <c r="B242" s="1"/>
      <c r="C242" s="8" t="s">
        <v>111</v>
      </c>
      <c r="D242" s="9">
        <f>SUM(D234)</f>
        <v>0</v>
      </c>
      <c r="E242" s="9">
        <f>SUM(E234)</f>
        <v>0</v>
      </c>
      <c r="F242" s="9">
        <f>SUM(F234)</f>
        <v>0</v>
      </c>
      <c r="G242" s="10"/>
    </row>
    <row r="243" spans="2:7" x14ac:dyDescent="0.25">
      <c r="B243" s="1"/>
      <c r="C243" s="8" t="s">
        <v>112</v>
      </c>
      <c r="D243" s="9">
        <f>SUM(D242-D241)</f>
        <v>0</v>
      </c>
      <c r="E243" s="9">
        <f t="shared" ref="E243:F243" si="77">SUM(E242-E241)</f>
        <v>0</v>
      </c>
      <c r="F243" s="9">
        <f t="shared" si="77"/>
        <v>0</v>
      </c>
      <c r="G243" s="11"/>
    </row>
    <row r="244" spans="2:7" x14ac:dyDescent="0.25">
      <c r="B244" s="1"/>
      <c r="C244" s="8" t="s">
        <v>69</v>
      </c>
      <c r="D244" s="9"/>
      <c r="E244" s="1"/>
      <c r="F244" s="9"/>
      <c r="G244" s="11"/>
    </row>
    <row r="245" spans="2:7" x14ac:dyDescent="0.25">
      <c r="B245" s="1"/>
      <c r="C245" s="8" t="s">
        <v>67</v>
      </c>
      <c r="D245" s="9">
        <f>SUM(D244-D243)</f>
        <v>0</v>
      </c>
      <c r="E245" s="9">
        <f t="shared" ref="E245:F245" si="78">SUM(E244-E243)</f>
        <v>0</v>
      </c>
      <c r="F245" s="9">
        <f t="shared" si="78"/>
        <v>0</v>
      </c>
      <c r="G245" s="11"/>
    </row>
    <row r="246" spans="2:7" x14ac:dyDescent="0.25">
      <c r="B246" s="21" t="s">
        <v>113</v>
      </c>
      <c r="C246" s="21"/>
      <c r="D246" s="17"/>
      <c r="E246" s="17"/>
      <c r="F246" s="17"/>
      <c r="G246" s="29"/>
    </row>
    <row r="247" spans="2:7" ht="30" x14ac:dyDescent="0.25">
      <c r="B247" s="2" t="s">
        <v>4</v>
      </c>
      <c r="C247" s="2" t="s">
        <v>172</v>
      </c>
      <c r="D247" s="13" t="s">
        <v>181</v>
      </c>
      <c r="E247" s="14" t="s">
        <v>161</v>
      </c>
      <c r="F247" s="14" t="s">
        <v>162</v>
      </c>
      <c r="G247" s="2" t="s">
        <v>6</v>
      </c>
    </row>
    <row r="248" spans="2:7" x14ac:dyDescent="0.25">
      <c r="B248" s="3">
        <v>1</v>
      </c>
      <c r="C248" s="4">
        <v>2</v>
      </c>
      <c r="D248" s="4">
        <v>3</v>
      </c>
      <c r="E248" s="4">
        <v>4</v>
      </c>
      <c r="F248" s="4">
        <v>5</v>
      </c>
      <c r="G248" s="4" t="s">
        <v>57</v>
      </c>
    </row>
    <row r="249" spans="2:7" x14ac:dyDescent="0.25">
      <c r="B249" s="8">
        <v>63</v>
      </c>
      <c r="C249" s="8" t="s">
        <v>114</v>
      </c>
      <c r="D249" s="9">
        <f>SUM(D250)</f>
        <v>4993361</v>
      </c>
      <c r="E249" s="9">
        <f t="shared" ref="E249" si="79">SUM(E250)</f>
        <v>158451</v>
      </c>
      <c r="F249" s="9">
        <f>SUM(D249+E249)</f>
        <v>5151812</v>
      </c>
      <c r="G249" s="10">
        <f>F249*100/D249</f>
        <v>103.1732334193342</v>
      </c>
    </row>
    <row r="250" spans="2:7" x14ac:dyDescent="0.25">
      <c r="B250" s="8">
        <v>636</v>
      </c>
      <c r="C250" s="8" t="s">
        <v>115</v>
      </c>
      <c r="D250" s="9">
        <f>SUM(D251:D255)</f>
        <v>4993361</v>
      </c>
      <c r="E250" s="9">
        <f t="shared" ref="E250" si="80">SUM(E251:E255)</f>
        <v>158451</v>
      </c>
      <c r="F250" s="9">
        <f t="shared" ref="F250:F297" si="81">SUM(D250+E250)</f>
        <v>5151812</v>
      </c>
      <c r="G250" s="10">
        <f>F250*100/D250</f>
        <v>103.1732334193342</v>
      </c>
    </row>
    <row r="251" spans="2:7" x14ac:dyDescent="0.25">
      <c r="B251" s="1">
        <v>6361</v>
      </c>
      <c r="C251" s="1" t="s">
        <v>119</v>
      </c>
      <c r="D251" s="5">
        <v>4453851</v>
      </c>
      <c r="E251" s="5">
        <v>215184</v>
      </c>
      <c r="F251" s="16">
        <f t="shared" si="81"/>
        <v>4669035</v>
      </c>
      <c r="G251" s="11">
        <f>F251*100/D251</f>
        <v>104.83141443213974</v>
      </c>
    </row>
    <row r="252" spans="2:7" x14ac:dyDescent="0.25">
      <c r="B252" s="1">
        <v>6361</v>
      </c>
      <c r="C252" s="1" t="s">
        <v>117</v>
      </c>
      <c r="D252" s="5">
        <v>181280</v>
      </c>
      <c r="E252" s="5">
        <v>5520</v>
      </c>
      <c r="F252" s="16">
        <f t="shared" si="81"/>
        <v>186800</v>
      </c>
      <c r="G252" s="11">
        <f>F252*100/D252</f>
        <v>103.04501323918799</v>
      </c>
    </row>
    <row r="253" spans="2:7" x14ac:dyDescent="0.25">
      <c r="B253" s="1">
        <v>6361</v>
      </c>
      <c r="C253" s="1" t="s">
        <v>118</v>
      </c>
      <c r="D253" s="5">
        <v>248230</v>
      </c>
      <c r="E253" s="5">
        <v>-79809</v>
      </c>
      <c r="F253" s="16">
        <f t="shared" si="81"/>
        <v>168421</v>
      </c>
      <c r="G253" s="11">
        <f>F253*100/D253</f>
        <v>67.848769286548759</v>
      </c>
    </row>
    <row r="254" spans="2:7" x14ac:dyDescent="0.25">
      <c r="B254" s="1">
        <v>6361</v>
      </c>
      <c r="C254" s="1" t="s">
        <v>153</v>
      </c>
      <c r="D254" s="5"/>
      <c r="E254" s="5">
        <v>35801</v>
      </c>
      <c r="F254" s="16">
        <f t="shared" si="81"/>
        <v>35801</v>
      </c>
      <c r="G254" s="11">
        <v>0</v>
      </c>
    </row>
    <row r="255" spans="2:7" x14ac:dyDescent="0.25">
      <c r="B255" s="1">
        <v>6362</v>
      </c>
      <c r="C255" s="1" t="s">
        <v>116</v>
      </c>
      <c r="D255" s="5">
        <v>110000</v>
      </c>
      <c r="E255" s="5">
        <v>-18245</v>
      </c>
      <c r="F255" s="16">
        <f t="shared" si="81"/>
        <v>91755</v>
      </c>
      <c r="G255" s="11">
        <f t="shared" ref="G255" si="82">F255*100/D255</f>
        <v>83.413636363636357</v>
      </c>
    </row>
    <row r="256" spans="2:7" x14ac:dyDescent="0.25">
      <c r="B256" s="1"/>
      <c r="C256" s="8" t="s">
        <v>111</v>
      </c>
      <c r="D256" s="9">
        <f>SUM(D249)</f>
        <v>4993361</v>
      </c>
      <c r="E256" s="9">
        <f t="shared" ref="E256" si="83">SUM(E249)</f>
        <v>158451</v>
      </c>
      <c r="F256" s="9">
        <f t="shared" si="81"/>
        <v>5151812</v>
      </c>
      <c r="G256" s="10">
        <f>F256*100/D256</f>
        <v>103.1732334193342</v>
      </c>
    </row>
    <row r="257" spans="2:7" x14ac:dyDescent="0.25">
      <c r="B257" s="1"/>
      <c r="C257" s="8" t="s">
        <v>44</v>
      </c>
      <c r="D257" s="1"/>
      <c r="E257" s="1"/>
      <c r="F257" s="9"/>
      <c r="G257" s="11"/>
    </row>
    <row r="258" spans="2:7" x14ac:dyDescent="0.25">
      <c r="B258" s="8">
        <v>3</v>
      </c>
      <c r="C258" s="8" t="s">
        <v>73</v>
      </c>
      <c r="D258" s="9">
        <f t="shared" ref="D258:E258" si="84">SUM(D259+D272+D281)</f>
        <v>4883361</v>
      </c>
      <c r="E258" s="9">
        <f t="shared" si="84"/>
        <v>178451</v>
      </c>
      <c r="F258" s="9">
        <f t="shared" si="81"/>
        <v>5061812</v>
      </c>
      <c r="G258" s="10">
        <f t="shared" ref="G258:G274" si="85">F258*100/D258</f>
        <v>103.65426598606984</v>
      </c>
    </row>
    <row r="259" spans="2:7" x14ac:dyDescent="0.25">
      <c r="B259" s="8">
        <v>31</v>
      </c>
      <c r="C259" s="8" t="s">
        <v>8</v>
      </c>
      <c r="D259" s="9">
        <f>SUM(D260+D264+D269)</f>
        <v>4621631</v>
      </c>
      <c r="E259" s="9">
        <f t="shared" ref="E259" si="86">SUM(E260+E264+E269)</f>
        <v>222459</v>
      </c>
      <c r="F259" s="9">
        <f t="shared" si="81"/>
        <v>4844090</v>
      </c>
      <c r="G259" s="10">
        <f t="shared" si="85"/>
        <v>104.81343058327244</v>
      </c>
    </row>
    <row r="260" spans="2:7" x14ac:dyDescent="0.25">
      <c r="B260" s="8">
        <v>311</v>
      </c>
      <c r="C260" s="8" t="s">
        <v>9</v>
      </c>
      <c r="D260" s="9">
        <f>SUM(D261:D263)</f>
        <v>3823048</v>
      </c>
      <c r="E260" s="9">
        <f t="shared" ref="E260" si="87">SUM(E261:E263)</f>
        <v>179872</v>
      </c>
      <c r="F260" s="9">
        <f t="shared" si="81"/>
        <v>4002920</v>
      </c>
      <c r="G260" s="11">
        <f t="shared" si="85"/>
        <v>104.70493700314513</v>
      </c>
    </row>
    <row r="261" spans="2:7" x14ac:dyDescent="0.25">
      <c r="B261" s="1">
        <v>3111</v>
      </c>
      <c r="C261" s="1" t="s">
        <v>102</v>
      </c>
      <c r="D261" s="5">
        <v>3671638</v>
      </c>
      <c r="E261" s="5">
        <v>203944</v>
      </c>
      <c r="F261" s="16">
        <f t="shared" si="81"/>
        <v>3875582</v>
      </c>
      <c r="G261" s="11">
        <f t="shared" si="85"/>
        <v>105.55457809293836</v>
      </c>
    </row>
    <row r="262" spans="2:7" x14ac:dyDescent="0.25">
      <c r="B262" s="1">
        <v>3113</v>
      </c>
      <c r="C262" s="1" t="s">
        <v>120</v>
      </c>
      <c r="D262" s="5">
        <v>38110</v>
      </c>
      <c r="E262" s="5">
        <v>4776</v>
      </c>
      <c r="F262" s="16">
        <f t="shared" si="81"/>
        <v>42886</v>
      </c>
      <c r="G262" s="11">
        <f t="shared" si="85"/>
        <v>112.53214379427972</v>
      </c>
    </row>
    <row r="263" spans="2:7" x14ac:dyDescent="0.25">
      <c r="B263" s="1">
        <v>3114</v>
      </c>
      <c r="C263" s="1" t="s">
        <v>121</v>
      </c>
      <c r="D263" s="5">
        <v>113300</v>
      </c>
      <c r="E263" s="5">
        <v>-28848</v>
      </c>
      <c r="F263" s="16">
        <f t="shared" si="81"/>
        <v>84452</v>
      </c>
      <c r="G263" s="11">
        <f t="shared" si="85"/>
        <v>74.538393645189757</v>
      </c>
    </row>
    <row r="264" spans="2:7" x14ac:dyDescent="0.25">
      <c r="B264" s="8">
        <v>312</v>
      </c>
      <c r="C264" s="8" t="s">
        <v>122</v>
      </c>
      <c r="D264" s="9">
        <f>SUM(D265:D268)</f>
        <v>167780</v>
      </c>
      <c r="E264" s="9">
        <f t="shared" ref="E264" si="88">SUM(E265:E268)</f>
        <v>15270</v>
      </c>
      <c r="F264" s="9">
        <f t="shared" si="81"/>
        <v>183050</v>
      </c>
      <c r="G264" s="10">
        <f t="shared" si="85"/>
        <v>109.10120395756347</v>
      </c>
    </row>
    <row r="265" spans="2:7" x14ac:dyDescent="0.25">
      <c r="B265" s="1">
        <v>3121</v>
      </c>
      <c r="C265" s="1" t="s">
        <v>123</v>
      </c>
      <c r="D265" s="5">
        <v>46480</v>
      </c>
      <c r="E265" s="5">
        <v>-6480</v>
      </c>
      <c r="F265" s="16">
        <f t="shared" si="81"/>
        <v>40000</v>
      </c>
      <c r="G265" s="11">
        <f t="shared" si="85"/>
        <v>86.058519793459553</v>
      </c>
    </row>
    <row r="266" spans="2:7" x14ac:dyDescent="0.25">
      <c r="B266" s="12">
        <v>3121</v>
      </c>
      <c r="C266" s="12" t="s">
        <v>124</v>
      </c>
      <c r="D266" s="16">
        <v>0</v>
      </c>
      <c r="E266" s="16">
        <v>19000</v>
      </c>
      <c r="F266" s="16">
        <f t="shared" si="81"/>
        <v>19000</v>
      </c>
      <c r="G266" s="11">
        <v>0</v>
      </c>
    </row>
    <row r="267" spans="2:7" x14ac:dyDescent="0.25">
      <c r="B267" s="12">
        <v>3121</v>
      </c>
      <c r="C267" s="12" t="s">
        <v>125</v>
      </c>
      <c r="D267" s="16">
        <v>7300</v>
      </c>
      <c r="E267" s="16">
        <v>6500</v>
      </c>
      <c r="F267" s="16">
        <f t="shared" si="81"/>
        <v>13800</v>
      </c>
      <c r="G267" s="11">
        <f t="shared" si="85"/>
        <v>189.04109589041096</v>
      </c>
    </row>
    <row r="268" spans="2:7" x14ac:dyDescent="0.25">
      <c r="B268" s="12">
        <v>3121</v>
      </c>
      <c r="C268" s="12" t="s">
        <v>126</v>
      </c>
      <c r="D268" s="16">
        <v>114000</v>
      </c>
      <c r="E268" s="16">
        <v>-3750</v>
      </c>
      <c r="F268" s="16">
        <f t="shared" si="81"/>
        <v>110250</v>
      </c>
      <c r="G268" s="11">
        <f t="shared" si="85"/>
        <v>96.71052631578948</v>
      </c>
    </row>
    <row r="269" spans="2:7" x14ac:dyDescent="0.25">
      <c r="B269" s="8">
        <v>313</v>
      </c>
      <c r="C269" s="8" t="s">
        <v>127</v>
      </c>
      <c r="D269" s="9">
        <f>SUM(D270:D271)</f>
        <v>630803</v>
      </c>
      <c r="E269" s="9">
        <f>SUM(E270:E271)</f>
        <v>27317</v>
      </c>
      <c r="F269" s="9">
        <f t="shared" si="81"/>
        <v>658120</v>
      </c>
      <c r="G269" s="10">
        <f t="shared" si="85"/>
        <v>104.33051206161036</v>
      </c>
    </row>
    <row r="270" spans="2:7" x14ac:dyDescent="0.25">
      <c r="B270" s="12">
        <v>3132</v>
      </c>
      <c r="C270" s="12" t="s">
        <v>128</v>
      </c>
      <c r="D270" s="16">
        <v>630803</v>
      </c>
      <c r="E270" s="16">
        <v>27317</v>
      </c>
      <c r="F270" s="16">
        <f t="shared" si="81"/>
        <v>658120</v>
      </c>
      <c r="G270" s="11">
        <f t="shared" si="85"/>
        <v>104.33051206161036</v>
      </c>
    </row>
    <row r="271" spans="2:7" x14ac:dyDescent="0.25">
      <c r="B271" s="12">
        <v>3133</v>
      </c>
      <c r="C271" s="12" t="s">
        <v>129</v>
      </c>
      <c r="D271" s="16"/>
      <c r="E271" s="16"/>
      <c r="F271" s="9"/>
      <c r="G271" s="11"/>
    </row>
    <row r="272" spans="2:7" x14ac:dyDescent="0.25">
      <c r="B272" s="8">
        <v>32</v>
      </c>
      <c r="C272" s="8" t="s">
        <v>74</v>
      </c>
      <c r="D272" s="9">
        <f t="shared" ref="D272:E272" si="89">SUM(D273+D278+D275)</f>
        <v>261730</v>
      </c>
      <c r="E272" s="9">
        <f t="shared" si="89"/>
        <v>-79809</v>
      </c>
      <c r="F272" s="9">
        <f t="shared" si="81"/>
        <v>181921</v>
      </c>
      <c r="G272" s="10">
        <f t="shared" si="85"/>
        <v>69.507125663852065</v>
      </c>
    </row>
    <row r="273" spans="2:7" x14ac:dyDescent="0.25">
      <c r="B273" s="8">
        <v>321</v>
      </c>
      <c r="C273" s="8" t="s">
        <v>14</v>
      </c>
      <c r="D273" s="9">
        <f t="shared" ref="D273:E273" si="90">SUM(D274)</f>
        <v>248230</v>
      </c>
      <c r="E273" s="9">
        <f t="shared" si="90"/>
        <v>-79809</v>
      </c>
      <c r="F273" s="9">
        <f t="shared" si="81"/>
        <v>168421</v>
      </c>
      <c r="G273" s="10">
        <f t="shared" si="85"/>
        <v>67.848769286548759</v>
      </c>
    </row>
    <row r="274" spans="2:7" x14ac:dyDescent="0.25">
      <c r="B274" s="1">
        <v>3212</v>
      </c>
      <c r="C274" s="1" t="s">
        <v>130</v>
      </c>
      <c r="D274" s="5">
        <v>248230</v>
      </c>
      <c r="E274" s="5">
        <v>-79809</v>
      </c>
      <c r="F274" s="16">
        <f t="shared" si="81"/>
        <v>168421</v>
      </c>
      <c r="G274" s="11">
        <f t="shared" si="85"/>
        <v>67.848769286548759</v>
      </c>
    </row>
    <row r="275" spans="2:7" x14ac:dyDescent="0.25">
      <c r="B275" s="8">
        <v>322</v>
      </c>
      <c r="C275" s="8" t="s">
        <v>106</v>
      </c>
      <c r="D275" s="9">
        <f>SUM(D276:D277)</f>
        <v>0</v>
      </c>
      <c r="E275" s="9">
        <f t="shared" ref="E275" si="91">SUM(E276:E277)</f>
        <v>0</v>
      </c>
      <c r="F275" s="9">
        <f t="shared" si="81"/>
        <v>0</v>
      </c>
      <c r="G275" s="11"/>
    </row>
    <row r="276" spans="2:7" x14ac:dyDescent="0.25">
      <c r="B276" s="1">
        <v>3221</v>
      </c>
      <c r="C276" s="1" t="s">
        <v>18</v>
      </c>
      <c r="D276" s="5"/>
      <c r="E276" s="5"/>
      <c r="F276" s="9">
        <f t="shared" si="81"/>
        <v>0</v>
      </c>
      <c r="G276" s="11"/>
    </row>
    <row r="277" spans="2:7" x14ac:dyDescent="0.25">
      <c r="B277" s="1">
        <v>3225</v>
      </c>
      <c r="C277" s="1" t="s">
        <v>22</v>
      </c>
      <c r="D277" s="5"/>
      <c r="E277" s="5"/>
      <c r="F277" s="9">
        <f t="shared" si="81"/>
        <v>0</v>
      </c>
      <c r="G277" s="11"/>
    </row>
    <row r="278" spans="2:7" x14ac:dyDescent="0.25">
      <c r="B278" s="8">
        <v>329</v>
      </c>
      <c r="C278" s="8" t="s">
        <v>32</v>
      </c>
      <c r="D278" s="9">
        <f>SUM(D279:D280)</f>
        <v>13500</v>
      </c>
      <c r="E278" s="9">
        <f>SUM(E279:E280)</f>
        <v>0</v>
      </c>
      <c r="F278" s="9">
        <f t="shared" si="81"/>
        <v>13500</v>
      </c>
      <c r="G278" s="10">
        <f>F278*100/D278</f>
        <v>100</v>
      </c>
    </row>
    <row r="279" spans="2:7" x14ac:dyDescent="0.25">
      <c r="B279" s="1">
        <v>3295</v>
      </c>
      <c r="C279" s="1" t="s">
        <v>160</v>
      </c>
      <c r="D279" s="5">
        <v>13500</v>
      </c>
      <c r="E279" s="5"/>
      <c r="F279" s="16">
        <f t="shared" si="81"/>
        <v>13500</v>
      </c>
      <c r="G279" s="11">
        <f>F279*100/D279</f>
        <v>100</v>
      </c>
    </row>
    <row r="280" spans="2:7" x14ac:dyDescent="0.25">
      <c r="B280" s="1">
        <v>3299</v>
      </c>
      <c r="C280" s="1" t="s">
        <v>32</v>
      </c>
      <c r="D280" s="5"/>
      <c r="E280" s="5"/>
      <c r="F280" s="9">
        <f t="shared" si="81"/>
        <v>0</v>
      </c>
      <c r="G280" s="11">
        <v>0</v>
      </c>
    </row>
    <row r="281" spans="2:7" x14ac:dyDescent="0.25">
      <c r="B281" s="8">
        <v>37</v>
      </c>
      <c r="C281" s="8" t="s">
        <v>131</v>
      </c>
      <c r="D281" s="8">
        <f t="shared" ref="D281:E282" si="92">SUM(D282)</f>
        <v>0</v>
      </c>
      <c r="E281" s="9">
        <f t="shared" si="92"/>
        <v>35801</v>
      </c>
      <c r="F281" s="9">
        <f t="shared" si="81"/>
        <v>35801</v>
      </c>
      <c r="G281" s="11">
        <v>0</v>
      </c>
    </row>
    <row r="282" spans="2:7" x14ac:dyDescent="0.25">
      <c r="B282" s="8">
        <v>372</v>
      </c>
      <c r="C282" s="8" t="s">
        <v>132</v>
      </c>
      <c r="D282" s="8">
        <f t="shared" si="92"/>
        <v>0</v>
      </c>
      <c r="E282" s="9">
        <f t="shared" si="92"/>
        <v>35801</v>
      </c>
      <c r="F282" s="9">
        <f t="shared" si="81"/>
        <v>35801</v>
      </c>
      <c r="G282" s="11">
        <v>0</v>
      </c>
    </row>
    <row r="283" spans="2:7" x14ac:dyDescent="0.25">
      <c r="B283" s="1">
        <v>3722</v>
      </c>
      <c r="C283" s="1" t="s">
        <v>133</v>
      </c>
      <c r="D283" s="1"/>
      <c r="E283" s="5">
        <v>35801</v>
      </c>
      <c r="F283" s="16">
        <f t="shared" si="81"/>
        <v>35801</v>
      </c>
      <c r="G283" s="11">
        <v>0</v>
      </c>
    </row>
    <row r="284" spans="2:7" x14ac:dyDescent="0.25">
      <c r="B284" s="8">
        <v>4</v>
      </c>
      <c r="C284" s="8" t="s">
        <v>82</v>
      </c>
      <c r="D284" s="9">
        <f>SUM(D285+D288)</f>
        <v>110000</v>
      </c>
      <c r="E284" s="9">
        <f t="shared" ref="E284" si="93">SUM(E285+E288)</f>
        <v>-20000</v>
      </c>
      <c r="F284" s="9">
        <f t="shared" si="81"/>
        <v>90000</v>
      </c>
      <c r="G284" s="10">
        <f t="shared" ref="G284:G292" si="94">F284*100/D284</f>
        <v>81.818181818181813</v>
      </c>
    </row>
    <row r="285" spans="2:7" x14ac:dyDescent="0.25">
      <c r="B285" s="8">
        <v>41</v>
      </c>
      <c r="C285" s="8" t="s">
        <v>136</v>
      </c>
      <c r="D285" s="9">
        <f>SUM(D286)</f>
        <v>0</v>
      </c>
      <c r="E285" s="9">
        <f t="shared" ref="E285:E286" si="95">SUM(E286)</f>
        <v>0</v>
      </c>
      <c r="F285" s="9">
        <f t="shared" si="81"/>
        <v>0</v>
      </c>
      <c r="G285" s="11">
        <v>0</v>
      </c>
    </row>
    <row r="286" spans="2:7" x14ac:dyDescent="0.25">
      <c r="B286" s="8">
        <v>412</v>
      </c>
      <c r="C286" s="8" t="s">
        <v>135</v>
      </c>
      <c r="D286" s="9">
        <f>SUM(D287)</f>
        <v>0</v>
      </c>
      <c r="E286" s="9">
        <f t="shared" si="95"/>
        <v>0</v>
      </c>
      <c r="F286" s="9">
        <f t="shared" si="81"/>
        <v>0</v>
      </c>
      <c r="G286" s="11">
        <v>0</v>
      </c>
    </row>
    <row r="287" spans="2:7" x14ac:dyDescent="0.25">
      <c r="B287" s="1">
        <v>4123</v>
      </c>
      <c r="C287" s="1" t="s">
        <v>134</v>
      </c>
      <c r="D287" s="5"/>
      <c r="E287" s="5"/>
      <c r="F287" s="9">
        <f t="shared" si="81"/>
        <v>0</v>
      </c>
      <c r="G287" s="11">
        <v>0</v>
      </c>
    </row>
    <row r="288" spans="2:7" x14ac:dyDescent="0.25">
      <c r="B288" s="8">
        <v>42</v>
      </c>
      <c r="C288" s="8" t="s">
        <v>137</v>
      </c>
      <c r="D288" s="9">
        <f>SUM(D289+D291)</f>
        <v>110000</v>
      </c>
      <c r="E288" s="9">
        <f t="shared" ref="E288" si="96">SUM(E289+E291)</f>
        <v>-20000</v>
      </c>
      <c r="F288" s="9">
        <f t="shared" si="81"/>
        <v>90000</v>
      </c>
      <c r="G288" s="10">
        <f t="shared" si="94"/>
        <v>81.818181818181813</v>
      </c>
    </row>
    <row r="289" spans="2:7" x14ac:dyDescent="0.25">
      <c r="B289" s="8">
        <v>422</v>
      </c>
      <c r="C289" s="8" t="s">
        <v>84</v>
      </c>
      <c r="D289" s="9">
        <f>SUM(D290)</f>
        <v>0</v>
      </c>
      <c r="E289" s="9">
        <f t="shared" ref="E289" si="97">SUM(E290)</f>
        <v>17000</v>
      </c>
      <c r="F289" s="9">
        <f t="shared" si="81"/>
        <v>17000</v>
      </c>
      <c r="G289" s="11">
        <v>0</v>
      </c>
    </row>
    <row r="290" spans="2:7" x14ac:dyDescent="0.25">
      <c r="B290" s="1">
        <v>4221</v>
      </c>
      <c r="C290" s="1" t="s">
        <v>39</v>
      </c>
      <c r="D290" s="5"/>
      <c r="E290" s="5">
        <v>17000</v>
      </c>
      <c r="F290" s="9">
        <f t="shared" si="81"/>
        <v>17000</v>
      </c>
      <c r="G290" s="11">
        <v>0</v>
      </c>
    </row>
    <row r="291" spans="2:7" x14ac:dyDescent="0.25">
      <c r="B291" s="8">
        <v>424</v>
      </c>
      <c r="C291" s="8" t="s">
        <v>138</v>
      </c>
      <c r="D291" s="9">
        <f>SUM(D292)</f>
        <v>110000</v>
      </c>
      <c r="E291" s="9">
        <f t="shared" ref="E291" si="98">SUM(E292)</f>
        <v>-37000</v>
      </c>
      <c r="F291" s="9">
        <f t="shared" si="81"/>
        <v>73000</v>
      </c>
      <c r="G291" s="10">
        <f t="shared" si="94"/>
        <v>66.36363636363636</v>
      </c>
    </row>
    <row r="292" spans="2:7" x14ac:dyDescent="0.25">
      <c r="B292" s="1">
        <v>4241</v>
      </c>
      <c r="C292" s="1" t="s">
        <v>87</v>
      </c>
      <c r="D292" s="5">
        <v>110000</v>
      </c>
      <c r="E292" s="5">
        <v>-37000</v>
      </c>
      <c r="F292" s="16">
        <f t="shared" si="81"/>
        <v>73000</v>
      </c>
      <c r="G292" s="11">
        <f t="shared" si="94"/>
        <v>66.36363636363636</v>
      </c>
    </row>
    <row r="293" spans="2:7" x14ac:dyDescent="0.25">
      <c r="B293" s="1"/>
      <c r="C293" s="8" t="s">
        <v>52</v>
      </c>
      <c r="D293" s="9">
        <f t="shared" ref="D293:E293" si="99">SUM(D258+D284)</f>
        <v>4993361</v>
      </c>
      <c r="E293" s="9">
        <f t="shared" si="99"/>
        <v>158451</v>
      </c>
      <c r="F293" s="9">
        <f t="shared" si="81"/>
        <v>5151812</v>
      </c>
      <c r="G293" s="10">
        <f>F293*100/D293</f>
        <v>103.1732334193342</v>
      </c>
    </row>
    <row r="294" spans="2:7" x14ac:dyDescent="0.25">
      <c r="B294" s="1"/>
      <c r="C294" s="8" t="s">
        <v>111</v>
      </c>
      <c r="D294" s="9">
        <f>SUM(D256)</f>
        <v>4993361</v>
      </c>
      <c r="E294" s="9">
        <f t="shared" ref="E294" si="100">SUM(E256)</f>
        <v>158451</v>
      </c>
      <c r="F294" s="9">
        <f t="shared" si="81"/>
        <v>5151812</v>
      </c>
      <c r="G294" s="10">
        <f>F294*100/D294</f>
        <v>103.1732334193342</v>
      </c>
    </row>
    <row r="295" spans="2:7" x14ac:dyDescent="0.25">
      <c r="B295" s="1"/>
      <c r="C295" s="8"/>
      <c r="D295" s="9"/>
      <c r="E295" s="9"/>
      <c r="F295" s="9"/>
      <c r="G295" s="10"/>
    </row>
    <row r="296" spans="2:7" x14ac:dyDescent="0.25">
      <c r="B296" s="1"/>
      <c r="C296" s="8" t="s">
        <v>149</v>
      </c>
      <c r="D296" s="9">
        <f>SUM(D83+D124+D167+D224+D242+D294)</f>
        <v>5954705</v>
      </c>
      <c r="E296" s="9">
        <f>SUM(E83+E124+E167+E224+E242+E294)</f>
        <v>23239</v>
      </c>
      <c r="F296" s="9">
        <f t="shared" si="81"/>
        <v>5977944</v>
      </c>
      <c r="G296" s="10">
        <f>F296*100/D296</f>
        <v>100.3902628257823</v>
      </c>
    </row>
    <row r="297" spans="2:7" x14ac:dyDescent="0.25">
      <c r="B297" s="1"/>
      <c r="C297" s="8" t="s">
        <v>150</v>
      </c>
      <c r="D297" s="9">
        <f>SUM(D82+D123+D166+D223+D241+D293)</f>
        <v>5954705</v>
      </c>
      <c r="E297" s="9">
        <f>SUM(E82+E123+E166+E223+E241+E293)</f>
        <v>23239</v>
      </c>
      <c r="F297" s="9">
        <f t="shared" si="81"/>
        <v>5977944</v>
      </c>
      <c r="G297" s="10">
        <f>F297*100/D297</f>
        <v>100.3902628257823</v>
      </c>
    </row>
    <row r="298" spans="2:7" x14ac:dyDescent="0.25">
      <c r="B298" s="23"/>
      <c r="C298" s="24"/>
      <c r="D298" s="25"/>
      <c r="E298" s="25"/>
      <c r="F298" s="25"/>
      <c r="G298" s="23"/>
    </row>
    <row r="299" spans="2:7" x14ac:dyDescent="0.25">
      <c r="B299" s="23"/>
      <c r="C299" s="26" t="s">
        <v>189</v>
      </c>
      <c r="D299" s="25"/>
      <c r="E299" s="25"/>
      <c r="F299" s="25"/>
      <c r="G299" s="23"/>
    </row>
    <row r="300" spans="2:7" x14ac:dyDescent="0.25">
      <c r="B300" s="23"/>
      <c r="C300" s="24"/>
      <c r="D300" s="25"/>
      <c r="E300" s="25"/>
      <c r="F300" s="25"/>
      <c r="G300" s="23"/>
    </row>
    <row r="301" spans="2:7" x14ac:dyDescent="0.25">
      <c r="C301" s="27" t="s">
        <v>193</v>
      </c>
      <c r="D301" t="s">
        <v>191</v>
      </c>
      <c r="G301" t="s">
        <v>192</v>
      </c>
    </row>
    <row r="302" spans="2:7" x14ac:dyDescent="0.25">
      <c r="C302" s="27" t="s">
        <v>190</v>
      </c>
      <c r="D302" t="s">
        <v>187</v>
      </c>
      <c r="G302" t="s">
        <v>154</v>
      </c>
    </row>
  </sheetData>
  <mergeCells count="1"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Stranica &amp;P od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Tajnik</cp:lastModifiedBy>
  <cp:lastPrinted>2020-12-22T08:44:26Z</cp:lastPrinted>
  <dcterms:created xsi:type="dcterms:W3CDTF">2019-11-26T10:22:10Z</dcterms:created>
  <dcterms:modified xsi:type="dcterms:W3CDTF">2020-12-28T07:28:17Z</dcterms:modified>
</cp:coreProperties>
</file>